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060" windowHeight="8685"/>
  </bookViews>
  <sheets>
    <sheet name="Orçamento" sheetId="3" r:id="rId1"/>
    <sheet name="Cronograma" sheetId="4" r:id="rId2"/>
  </sheets>
  <definedNames>
    <definedName name="_xlnm._FilterDatabase" localSheetId="0" hidden="1">Orçamento!$A$1:$J$15</definedName>
    <definedName name="_xlnm.Print_Area" localSheetId="1">Cronograma!$A$1:$Q$42</definedName>
    <definedName name="_xlnm.Print_Area" localSheetId="0">Orçamento!$A$1:$H$238</definedName>
    <definedName name="_xlnm.Print_Titles" localSheetId="0">Orçamento!$1:$7</definedName>
  </definedNames>
  <calcPr calcId="124519"/>
  <fileRecoveryPr autoRecover="0"/>
</workbook>
</file>

<file path=xl/calcChain.xml><?xml version="1.0" encoding="utf-8"?>
<calcChain xmlns="http://schemas.openxmlformats.org/spreadsheetml/2006/main">
  <c r="J9" i="3"/>
  <c r="J12"/>
  <c r="J13"/>
  <c r="J14"/>
  <c r="C27" i="4" l="1"/>
  <c r="B8"/>
  <c r="Q9"/>
  <c r="P8"/>
  <c r="O8"/>
  <c r="N8"/>
  <c r="M8"/>
  <c r="L8"/>
  <c r="K8"/>
  <c r="J8"/>
  <c r="I8"/>
  <c r="H8"/>
  <c r="G8"/>
  <c r="H216" i="3"/>
  <c r="H199"/>
  <c r="H182"/>
  <c r="H165"/>
  <c r="H126"/>
  <c r="H123"/>
  <c r="H122"/>
  <c r="H105"/>
  <c r="H102"/>
  <c r="H101"/>
  <c r="H86"/>
  <c r="H85"/>
  <c r="H82"/>
  <c r="H81"/>
  <c r="H68"/>
  <c r="H65"/>
  <c r="H64"/>
  <c r="H48"/>
  <c r="H45"/>
  <c r="H44"/>
  <c r="H28"/>
  <c r="H14"/>
  <c r="Q8" i="4" l="1"/>
  <c r="H9" i="3"/>
  <c r="H10" s="1"/>
  <c r="P6" s="1"/>
  <c r="O25" i="4" l="1"/>
  <c r="O23"/>
  <c r="O21"/>
  <c r="O19"/>
  <c r="O16"/>
  <c r="O14"/>
  <c r="O12"/>
  <c r="O10"/>
  <c r="N25"/>
  <c r="N23"/>
  <c r="N21"/>
  <c r="N19"/>
  <c r="N16"/>
  <c r="N14"/>
  <c r="N12"/>
  <c r="N10"/>
  <c r="M25"/>
  <c r="M23"/>
  <c r="M21"/>
  <c r="M19"/>
  <c r="M16"/>
  <c r="M14"/>
  <c r="M12"/>
  <c r="M10"/>
  <c r="L25"/>
  <c r="L23"/>
  <c r="L21"/>
  <c r="L19"/>
  <c r="L16"/>
  <c r="L14"/>
  <c r="L12"/>
  <c r="L10"/>
  <c r="K25"/>
  <c r="K23"/>
  <c r="K21"/>
  <c r="K19"/>
  <c r="K16"/>
  <c r="K14"/>
  <c r="K12"/>
  <c r="K10"/>
  <c r="J25"/>
  <c r="J23"/>
  <c r="J21"/>
  <c r="J19"/>
  <c r="J16"/>
  <c r="J14"/>
  <c r="J12"/>
  <c r="J10"/>
  <c r="P25"/>
  <c r="P23"/>
  <c r="P21"/>
  <c r="P19"/>
  <c r="P16"/>
  <c r="P14"/>
  <c r="P12"/>
  <c r="P10"/>
  <c r="I25"/>
  <c r="I23"/>
  <c r="I21"/>
  <c r="I19"/>
  <c r="I16"/>
  <c r="I14"/>
  <c r="I12"/>
  <c r="I10"/>
  <c r="H25"/>
  <c r="H23"/>
  <c r="H21"/>
  <c r="H19"/>
  <c r="H16"/>
  <c r="H14"/>
  <c r="H12"/>
  <c r="H10"/>
  <c r="G21"/>
  <c r="G16"/>
  <c r="G14"/>
  <c r="G12"/>
  <c r="G10"/>
  <c r="H28" l="1"/>
  <c r="I28"/>
  <c r="P28"/>
  <c r="J28"/>
  <c r="K28"/>
  <c r="L28"/>
  <c r="M28"/>
  <c r="N28"/>
  <c r="O28"/>
  <c r="B25"/>
  <c r="B23"/>
  <c r="B21"/>
  <c r="B19"/>
  <c r="H110" i="3" l="1"/>
  <c r="H109"/>
  <c r="H129"/>
  <c r="B16" i="4"/>
  <c r="B14"/>
  <c r="B12"/>
  <c r="H223" i="3" l="1"/>
  <c r="H224" s="1"/>
  <c r="H220"/>
  <c r="H219"/>
  <c r="H217"/>
  <c r="H213"/>
  <c r="H214" s="1"/>
  <c r="H206"/>
  <c r="H207" s="1"/>
  <c r="H203"/>
  <c r="H202"/>
  <c r="H200"/>
  <c r="H196"/>
  <c r="H197" s="1"/>
  <c r="H189"/>
  <c r="H190" s="1"/>
  <c r="H186"/>
  <c r="H185"/>
  <c r="H179"/>
  <c r="H180" s="1"/>
  <c r="H172"/>
  <c r="H173" s="1"/>
  <c r="H169"/>
  <c r="H168"/>
  <c r="H162"/>
  <c r="H163" s="1"/>
  <c r="H187" l="1"/>
  <c r="H221"/>
  <c r="H226" s="1"/>
  <c r="H170"/>
  <c r="H204"/>
  <c r="H209" s="1"/>
  <c r="H183"/>
  <c r="H166"/>
  <c r="H192" l="1"/>
  <c r="H175"/>
  <c r="H151"/>
  <c r="H155"/>
  <c r="H156" s="1"/>
  <c r="V4" s="1"/>
  <c r="H152"/>
  <c r="H148"/>
  <c r="H149" s="1"/>
  <c r="V2" s="1"/>
  <c r="H145"/>
  <c r="H146" s="1"/>
  <c r="V1" s="1"/>
  <c r="H153" l="1"/>
  <c r="V3" s="1"/>
  <c r="H158" l="1"/>
  <c r="H127"/>
  <c r="H136"/>
  <c r="H135"/>
  <c r="H132"/>
  <c r="H131"/>
  <c r="H130"/>
  <c r="H128"/>
  <c r="H137" l="1"/>
  <c r="H133"/>
  <c r="H124"/>
  <c r="H115"/>
  <c r="H114"/>
  <c r="H113"/>
  <c r="H108"/>
  <c r="H107"/>
  <c r="H106"/>
  <c r="H111" l="1"/>
  <c r="H103"/>
  <c r="H139"/>
  <c r="H116"/>
  <c r="H118" l="1"/>
  <c r="H94"/>
  <c r="H93" l="1"/>
  <c r="H92"/>
  <c r="H89"/>
  <c r="H88"/>
  <c r="H87"/>
  <c r="H95" l="1"/>
  <c r="H83"/>
  <c r="H90"/>
  <c r="H74"/>
  <c r="H73"/>
  <c r="H70"/>
  <c r="H69"/>
  <c r="H97" l="1"/>
  <c r="H71"/>
  <c r="H75"/>
  <c r="H66"/>
  <c r="H50"/>
  <c r="H77" l="1"/>
  <c r="H57"/>
  <c r="H56"/>
  <c r="H53"/>
  <c r="H52"/>
  <c r="H51"/>
  <c r="H49"/>
  <c r="H29"/>
  <c r="H54" l="1"/>
  <c r="H58"/>
  <c r="H46"/>
  <c r="H37"/>
  <c r="H60" l="1"/>
  <c r="H30"/>
  <c r="H32" l="1"/>
  <c r="H31"/>
  <c r="H25"/>
  <c r="H26"/>
  <c r="H27"/>
  <c r="H33" l="1"/>
  <c r="P3" s="1"/>
  <c r="H36"/>
  <c r="H35"/>
  <c r="H22"/>
  <c r="H38" l="1"/>
  <c r="P4" s="1"/>
  <c r="H13"/>
  <c r="Q11" i="4"/>
  <c r="Q24"/>
  <c r="H12" i="3"/>
  <c r="H15" s="1"/>
  <c r="P1" s="1"/>
  <c r="Q26" i="4"/>
  <c r="Q22"/>
  <c r="Q20"/>
  <c r="Q17"/>
  <c r="Q15"/>
  <c r="Q13"/>
  <c r="B10"/>
  <c r="Q12" l="1"/>
  <c r="G25"/>
  <c r="T7" l="1"/>
  <c r="Q10"/>
  <c r="G19"/>
  <c r="G23"/>
  <c r="G28" s="1"/>
  <c r="Q14" l="1"/>
  <c r="Q25"/>
  <c r="Q16"/>
  <c r="Q19"/>
  <c r="Q23"/>
  <c r="G29" l="1"/>
  <c r="H29" s="1"/>
  <c r="I29" s="1"/>
  <c r="H21" i="3"/>
  <c r="H23" s="1"/>
  <c r="P2" s="1"/>
  <c r="J29" i="4" l="1"/>
  <c r="K29" s="1"/>
  <c r="L29" s="1"/>
  <c r="M29" s="1"/>
  <c r="N29" s="1"/>
  <c r="O29" s="1"/>
  <c r="P29"/>
  <c r="H40" i="3"/>
  <c r="H228" s="1"/>
  <c r="P30" i="4" l="1"/>
  <c r="H30"/>
  <c r="N30"/>
  <c r="O30"/>
  <c r="M30"/>
  <c r="L30"/>
  <c r="I30"/>
  <c r="J30"/>
  <c r="K30"/>
  <c r="G30"/>
  <c r="G31" l="1"/>
  <c r="H31" s="1"/>
  <c r="I31" s="1"/>
  <c r="Q21"/>
  <c r="Q27" s="1"/>
  <c r="J31" l="1"/>
  <c r="K31" s="1"/>
  <c r="L31" s="1"/>
  <c r="M31" s="1"/>
  <c r="N31" s="1"/>
  <c r="O31" s="1"/>
  <c r="P31" s="1"/>
</calcChain>
</file>

<file path=xl/sharedStrings.xml><?xml version="1.0" encoding="utf-8"?>
<sst xmlns="http://schemas.openxmlformats.org/spreadsheetml/2006/main" count="621" uniqueCount="266">
  <si>
    <t>OBRA:</t>
  </si>
  <si>
    <t>DESCRIÇÃO</t>
  </si>
  <si>
    <t>UNID.</t>
  </si>
  <si>
    <t>QUANT.</t>
  </si>
  <si>
    <t>PREÇO TOTAL</t>
  </si>
  <si>
    <t>CÓDIGO</t>
  </si>
  <si>
    <t>ORGÃO</t>
  </si>
  <si>
    <t>REFERÊNCIA</t>
  </si>
  <si>
    <t>ITEM</t>
  </si>
  <si>
    <t>PLANILHA ORÇAMENTÁRIA</t>
  </si>
  <si>
    <t>PROPONENTE:</t>
  </si>
  <si>
    <t>LOCAL:</t>
  </si>
  <si>
    <t>m</t>
  </si>
  <si>
    <t>CRONOGRAMA FÍSICO-FINANCEIRO</t>
  </si>
  <si>
    <t>VALOR</t>
  </si>
  <si>
    <t>TOTAL</t>
  </si>
  <si>
    <t xml:space="preserve">PREÇO UNIT. </t>
  </si>
  <si>
    <t>INSTALAÇÃO DO CANTEIRO DE OBRAS</t>
  </si>
  <si>
    <t>MOVIMENTO DE TERRA</t>
  </si>
  <si>
    <t xml:space="preserve">                                                                                                                                                                                       </t>
  </si>
  <si>
    <t>2.1</t>
  </si>
  <si>
    <t>1.1</t>
  </si>
  <si>
    <t>3.1</t>
  </si>
  <si>
    <t>3.2</t>
  </si>
  <si>
    <t>Total do Item 3</t>
  </si>
  <si>
    <t>Total do Item 4</t>
  </si>
  <si>
    <t>m²</t>
  </si>
  <si>
    <t>Mês 01</t>
  </si>
  <si>
    <t>Mês 02</t>
  </si>
  <si>
    <t>Mês 03</t>
  </si>
  <si>
    <t>Mês 04</t>
  </si>
  <si>
    <t>Mês 05</t>
  </si>
  <si>
    <t>VALOR TOTAL</t>
  </si>
  <si>
    <t>Mês 06</t>
  </si>
  <si>
    <t>41500</t>
  </si>
  <si>
    <t>Placa de obra nas dimensões de 2.0 x 4.0 m, padrão SEDURB</t>
  </si>
  <si>
    <t>DER-ES</t>
  </si>
  <si>
    <t>Barracão em chapa compensada 12 mm e pontalete 8x8 cm, piso cimentado e cobertura de telhas de fibrocimento 6 mm, inclusive ponto de luz.</t>
  </si>
  <si>
    <t>41531</t>
  </si>
  <si>
    <t>40754</t>
  </si>
  <si>
    <t>Regularização e compactação do sub-leito (100% P.I.) H = 0,20 m</t>
  </si>
  <si>
    <t>DRENAGEM</t>
  </si>
  <si>
    <t>43051</t>
  </si>
  <si>
    <t>Poço de visita (tubo D=0,60m) H = 1,70 m com tampão F.F.A.P., inclusive escavação e transporte do tampão.</t>
  </si>
  <si>
    <t>PAVIMENTAÇÃO</t>
  </si>
  <si>
    <t>40663</t>
  </si>
  <si>
    <t>Meio fio de concreto pré-moldado (12 x 30 x 15) cm, inclusive caiação e transporte do meio fio</t>
  </si>
  <si>
    <t>41241</t>
  </si>
  <si>
    <t>43050</t>
  </si>
  <si>
    <t>Poço de visita (tubo D=0,40m) H = 1,50 m com tampão F.F.A.P., inclusive escavação e transporte do tampão.</t>
  </si>
  <si>
    <t>Pavimentação com blocos de concreto (35 MPa), esp.= 08 cm, colchão areia esp.= 5cm, inclusive fornecimento e transporte dos blocos e areia.</t>
  </si>
  <si>
    <t>Sarjeta de concreto SCA 40/10.</t>
  </si>
  <si>
    <t>41180</t>
  </si>
  <si>
    <t>40898</t>
  </si>
  <si>
    <t>Colchão drenante de areia para fundação de aterros, inclusive fornecimento e transporte da areia em Vias Urbanas (colchão de areia)</t>
  </si>
  <si>
    <t>42707</t>
  </si>
  <si>
    <t>m³</t>
  </si>
  <si>
    <t>4.1</t>
  </si>
  <si>
    <t>4.2</t>
  </si>
  <si>
    <t>4.3</t>
  </si>
  <si>
    <t>2.2</t>
  </si>
  <si>
    <t>Boca de concreto ciclópico para BSTC diâmetro 0,60 m.</t>
  </si>
  <si>
    <t>und</t>
  </si>
  <si>
    <t>Total da Rua Antônio Barbosa Oliveira</t>
  </si>
  <si>
    <t>Sede e Distrito de Patrimônio da Penha.</t>
  </si>
  <si>
    <t>Caixa ralo em blocos pré-moldados e grelha articulada em FFA em Vias Urbanas</t>
  </si>
  <si>
    <t>5.1</t>
  </si>
  <si>
    <t>5.2</t>
  </si>
  <si>
    <t>Total do Item 5</t>
  </si>
  <si>
    <t>6.1</t>
  </si>
  <si>
    <t>6.2</t>
  </si>
  <si>
    <t>Total do Item 6</t>
  </si>
  <si>
    <t>7.1</t>
  </si>
  <si>
    <t>7.2</t>
  </si>
  <si>
    <t>Total do Item 7</t>
  </si>
  <si>
    <t>Total da Rua dos Professores</t>
  </si>
  <si>
    <t>40535</t>
  </si>
  <si>
    <t>RUA SEBASTIÃO DE ALMEIDA MOÇO</t>
  </si>
  <si>
    <t>8.1</t>
  </si>
  <si>
    <t>8.2</t>
  </si>
  <si>
    <t>Total do Item 8</t>
  </si>
  <si>
    <t>9.1</t>
  </si>
  <si>
    <t>9.2</t>
  </si>
  <si>
    <t>Total do Item 9</t>
  </si>
  <si>
    <t>10.1</t>
  </si>
  <si>
    <t>10.2</t>
  </si>
  <si>
    <t>Total do Item 10</t>
  </si>
  <si>
    <t>Total da Rua Sebastião de Almeida Moço</t>
  </si>
  <si>
    <t>RUA DOS PROFESSORES</t>
  </si>
  <si>
    <t>11.1</t>
  </si>
  <si>
    <t>11.2</t>
  </si>
  <si>
    <t>12.1</t>
  </si>
  <si>
    <t>12.2</t>
  </si>
  <si>
    <t>Total do Item 12</t>
  </si>
  <si>
    <t>Total do Item 11</t>
  </si>
  <si>
    <t>13.1</t>
  </si>
  <si>
    <t>13.2</t>
  </si>
  <si>
    <t>Total do Item 13</t>
  </si>
  <si>
    <t>13.3</t>
  </si>
  <si>
    <t>Passeio em concreto, largura 2,00m, acabamento em ladrilho hidráulico podotátil (L=0,40m)</t>
  </si>
  <si>
    <t>41240</t>
  </si>
  <si>
    <t>RUA AYITON RESENDE PINHEIRO E RUA ADJACENTE</t>
  </si>
  <si>
    <t>Total da Rua Ayiton Resende Pinheiro e Rua Adjecente</t>
  </si>
  <si>
    <t>RUA RICARDO SOFISTE CRISTIANO</t>
  </si>
  <si>
    <t>14.1</t>
  </si>
  <si>
    <t>14.2</t>
  </si>
  <si>
    <t>Total do Item 14</t>
  </si>
  <si>
    <t>15.1</t>
  </si>
  <si>
    <t>15.2</t>
  </si>
  <si>
    <t>Total do Item 15</t>
  </si>
  <si>
    <t>16.1</t>
  </si>
  <si>
    <t>16.2</t>
  </si>
  <si>
    <t>16.3</t>
  </si>
  <si>
    <t>Total do Item 16</t>
  </si>
  <si>
    <t>Total da Rua Ricardo Sofiste Cristiano</t>
  </si>
  <si>
    <t>RUA JORGE BOUJOR QUEIROZ, RUA ADJACENTE B E RUA ADJACENTE C</t>
  </si>
  <si>
    <t>17.1</t>
  </si>
  <si>
    <t>17.2</t>
  </si>
  <si>
    <t>Total do Item 17</t>
  </si>
  <si>
    <t>18.1</t>
  </si>
  <si>
    <t>18.2</t>
  </si>
  <si>
    <t>19.1</t>
  </si>
  <si>
    <t>19.2</t>
  </si>
  <si>
    <t>Total do Item 19</t>
  </si>
  <si>
    <t>Total do Item 18</t>
  </si>
  <si>
    <t>Total da Rua Jorge Boujor Queiroz, Rua Adjacente B e Rua Adjacente C</t>
  </si>
  <si>
    <t>RUA BENTO GOMES DE AGUIAR</t>
  </si>
  <si>
    <t>SERVIÇOS PRELIMINARES</t>
  </si>
  <si>
    <t>Retirada manual de pavimento em paralelepípedos, incluindo empilhamento para reaproveitamento</t>
  </si>
  <si>
    <t>20.1</t>
  </si>
  <si>
    <t>TRANSPORTE</t>
  </si>
  <si>
    <t>21.1</t>
  </si>
  <si>
    <t>SINAPI</t>
  </si>
  <si>
    <t>22.1</t>
  </si>
  <si>
    <t>Estabilização granulométrica de solos c/ mistura na pista 100% P.M.</t>
  </si>
  <si>
    <t>40760</t>
  </si>
  <si>
    <t>Total do Item 20</t>
  </si>
  <si>
    <t>Total do Item 21</t>
  </si>
  <si>
    <t>Total do Item 22</t>
  </si>
  <si>
    <t>23.1</t>
  </si>
  <si>
    <t>Total do Item 23</t>
  </si>
  <si>
    <t>Total da Rua Bento Gomes de Aguiar</t>
  </si>
  <si>
    <t>24.1</t>
  </si>
  <si>
    <t>25.1</t>
  </si>
  <si>
    <t>26.1</t>
  </si>
  <si>
    <t>Total do Item 24</t>
  </si>
  <si>
    <t>Total do Item 25</t>
  </si>
  <si>
    <t>Total do Item 26</t>
  </si>
  <si>
    <t>27.1</t>
  </si>
  <si>
    <t>Total do Item 27</t>
  </si>
  <si>
    <t>Total da Rua José Vicente Tavares</t>
  </si>
  <si>
    <t>RUA GENUÍNO LOPES</t>
  </si>
  <si>
    <t>RUA JOSÉ VICENTE TAVARES</t>
  </si>
  <si>
    <t>Total da Rua Genuíno Lopes</t>
  </si>
  <si>
    <t>28.1</t>
  </si>
  <si>
    <t>29.1</t>
  </si>
  <si>
    <t>30.1</t>
  </si>
  <si>
    <t>31.1</t>
  </si>
  <si>
    <t>Total do Item 28</t>
  </si>
  <si>
    <t>Total do Item 29</t>
  </si>
  <si>
    <t>Total do Item 30</t>
  </si>
  <si>
    <t>Total do Item 31</t>
  </si>
  <si>
    <t>32.1</t>
  </si>
  <si>
    <t>Total do Item 32</t>
  </si>
  <si>
    <t>33.1</t>
  </si>
  <si>
    <t>Total do Item 33</t>
  </si>
  <si>
    <t>34.1</t>
  </si>
  <si>
    <t>Total do Item 34</t>
  </si>
  <si>
    <t>35.1</t>
  </si>
  <si>
    <t>Total do Item 35</t>
  </si>
  <si>
    <t>RUA FRANCISCO GOMES DA CUNHA</t>
  </si>
  <si>
    <t>Total da Rua Franscisco Gomes da Cunha</t>
  </si>
  <si>
    <t>RUA MARIA APOLINÁRIA DA COSTA</t>
  </si>
  <si>
    <t>Total da Rua Maria Apolinária da Costa</t>
  </si>
  <si>
    <t>36.1</t>
  </si>
  <si>
    <t>Total do Item 36</t>
  </si>
  <si>
    <t>37.1</t>
  </si>
  <si>
    <t>Total do Item 37</t>
  </si>
  <si>
    <t>38.1</t>
  </si>
  <si>
    <t>Total do Item 38</t>
  </si>
  <si>
    <t>39.1</t>
  </si>
  <si>
    <t>Total do Item 39</t>
  </si>
  <si>
    <t>TOTAL DA OBRA</t>
  </si>
  <si>
    <t>Drenagem e Pavimentação de Diversas Ruas na Sede e no Distrito de Patrimônio da Penha e Substituição da Pavimentação de Ruas do Centro do Município.</t>
  </si>
  <si>
    <t>DRENAGEM E PAVIMENTAÇÃO DE DIVERSAS RUAS NA SEDE E NO DISTRITO DE PATRIMÔNIO DA PENHA</t>
  </si>
  <si>
    <r>
      <t xml:space="preserve">OBRA: </t>
    </r>
    <r>
      <rPr>
        <sz val="12"/>
        <rFont val="Arial"/>
        <family val="2"/>
      </rPr>
      <t>Drenagem e Pavimentação de Diversas Ruas na Sede e no Distrito de Patrimônio da Penha e Substituição da Pavimentação de Ruas do Centro do Município.</t>
    </r>
  </si>
  <si>
    <r>
      <t>LOCAL:</t>
    </r>
    <r>
      <rPr>
        <sz val="12"/>
        <rFont val="Arial"/>
        <family val="2"/>
      </rPr>
      <t xml:space="preserve"> Sede e Distrito de Patrimônio da Penha.</t>
    </r>
  </si>
  <si>
    <t>CANTEIRO DE OBRA</t>
  </si>
  <si>
    <t>Total da Instalação do Canteiro de Obras</t>
  </si>
  <si>
    <t>SUBSTITUIÇÃO DE PAVIMENTAÇÃO DE RUAS DO CENTRO DO MUNICÍPIO</t>
  </si>
  <si>
    <t>PROCESSO LICITATÓRIO</t>
  </si>
  <si>
    <t>Mês 07</t>
  </si>
  <si>
    <t>Mês 08</t>
  </si>
  <si>
    <t>Mês 09</t>
  </si>
  <si>
    <t>Mês 10</t>
  </si>
  <si>
    <t>Mês 11</t>
  </si>
  <si>
    <t>Mês 12</t>
  </si>
  <si>
    <t>Mês 13</t>
  </si>
  <si>
    <t>EXECUÇÃO DA OBRA (10 MESES)</t>
  </si>
  <si>
    <t>VALOR DAS PARCELAS</t>
  </si>
  <si>
    <t>VALOR ACUMULADO</t>
  </si>
  <si>
    <t>PORCENTAGEM SIMPLES</t>
  </si>
  <si>
    <t>PORCENTAGEM ACUMULADO</t>
  </si>
  <si>
    <r>
      <t xml:space="preserve">BDI: </t>
    </r>
    <r>
      <rPr>
        <sz val="12"/>
        <color indexed="8"/>
        <rFont val="Arial"/>
        <family val="2"/>
      </rPr>
      <t>23,32%</t>
    </r>
  </si>
  <si>
    <t>42755</t>
  </si>
  <si>
    <t>Corpo BSTC diâmetro 0,60 m C.S. PB inclusive escavação, reaterro e transporte do tubo em Vias Urbanas</t>
  </si>
  <si>
    <t>RUA ANTÔNIO BARBOSA DE OLIVEIRA (SEDE)</t>
  </si>
  <si>
    <t>Rev 01</t>
  </si>
  <si>
    <t>COMPOSIÇÃO</t>
  </si>
  <si>
    <t>001</t>
  </si>
  <si>
    <t>ADMINISTRAÇÃO LOCAL</t>
  </si>
  <si>
    <t>100390</t>
  </si>
  <si>
    <t>Administração Local (valor mensal a calcular de acordo com a obra)</t>
  </si>
  <si>
    <t>vb</t>
  </si>
  <si>
    <t>Total da Administração Local</t>
  </si>
  <si>
    <t>4.4</t>
  </si>
  <si>
    <t>4.5</t>
  </si>
  <si>
    <t>4.6</t>
  </si>
  <si>
    <t>4.7</t>
  </si>
  <si>
    <t>4.8</t>
  </si>
  <si>
    <t>5.3</t>
  </si>
  <si>
    <t>7.3</t>
  </si>
  <si>
    <t>7.4</t>
  </si>
  <si>
    <t>7.5</t>
  </si>
  <si>
    <t>7.6</t>
  </si>
  <si>
    <t>10.3</t>
  </si>
  <si>
    <t>13.4</t>
  </si>
  <si>
    <t>13.5</t>
  </si>
  <si>
    <t>14.3</t>
  </si>
  <si>
    <t>16.4</t>
  </si>
  <si>
    <t>16.5</t>
  </si>
  <si>
    <t>16.6</t>
  </si>
  <si>
    <t>17.3</t>
  </si>
  <si>
    <t>19.3</t>
  </si>
  <si>
    <t>19.4</t>
  </si>
  <si>
    <t>19.5</t>
  </si>
  <si>
    <t>19.6</t>
  </si>
  <si>
    <t>19.7</t>
  </si>
  <si>
    <t>20.2</t>
  </si>
  <si>
    <t>23.2</t>
  </si>
  <si>
    <t>27.2</t>
  </si>
  <si>
    <t>31.2</t>
  </si>
  <si>
    <t>35.2</t>
  </si>
  <si>
    <t>39.2</t>
  </si>
  <si>
    <t>40.1</t>
  </si>
  <si>
    <t>Total do Item 40</t>
  </si>
  <si>
    <t>2.3</t>
  </si>
  <si>
    <t>42046</t>
  </si>
  <si>
    <t>Cones para sinalização, fornecimento e colocação</t>
  </si>
  <si>
    <t>Sub-base solo brita, 30% em peso, inclusive fornecimento e transporte da brita</t>
  </si>
  <si>
    <t>40421</t>
  </si>
  <si>
    <t>Corpo BSTC (greide) diâmetro 0,30 m CA-1 MF inclusive escavação, reaterro e transporte do tubo</t>
  </si>
  <si>
    <t>Corpo BSTC (greide) diâmetro 0,40 m CA-1 MF inclusive escavação, reaterro e transporte do tubo</t>
  </si>
  <si>
    <t>40424</t>
  </si>
  <si>
    <t>40428</t>
  </si>
  <si>
    <t>Corpo BSTC (greide) diâmetro 0,60 m CA-1 MF inclusive escavação, reaterro e transporte do tubo</t>
  </si>
  <si>
    <t>97915</t>
  </si>
  <si>
    <t>TRANSPORTE COM CAMINHÃO BASCULANTE DE 6 M3, EM VIA URBANA PAVIMENTADA, DMT ACIMA DE 30 KM (UNIDADE: M3XKM). AF_01/2018</t>
  </si>
  <si>
    <t>m³ x km</t>
  </si>
  <si>
    <t>ADMINISTRAÇÃO</t>
  </si>
  <si>
    <r>
      <t xml:space="preserve">SINAPI: </t>
    </r>
    <r>
      <rPr>
        <sz val="12"/>
        <color indexed="8"/>
        <rFont val="Arial"/>
        <family val="2"/>
      </rPr>
      <t>Sem Desoneração Nov/2019 (L.S.: 115,01%)</t>
    </r>
  </si>
  <si>
    <r>
      <t xml:space="preserve">DER-ES: </t>
    </r>
    <r>
      <rPr>
        <sz val="12"/>
        <color indexed="8"/>
        <rFont val="Arial"/>
        <family val="2"/>
      </rPr>
      <t>Sem Desoneração Out/2018 (L.S.:157,27%)</t>
    </r>
  </si>
  <si>
    <t>40778</t>
  </si>
  <si>
    <t>(xxxxxxxxxxxxxxxxxxxxxxxxxxxxxxxxxxxxxxxxxxxx)</t>
  </si>
  <si>
    <t>xxxxxxxxxxxxxxxxxxxxxx</t>
  </si>
  <si>
    <t>xxxxxxxxxxxxxxxxxxxxxxxxxxxxxxxxxxxxxxxxxxxxxxxxxxxxx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</si>
</sst>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\ "/>
    <numFmt numFmtId="166" formatCode="&quot;R$&quot;\ #,##0.00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FFFF00"/>
      <name val="Arial"/>
      <family val="2"/>
    </font>
    <font>
      <sz val="12"/>
      <color indexed="8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4">
    <xf numFmtId="0" fontId="0" fillId="0" borderId="0" xfId="0"/>
    <xf numFmtId="49" fontId="6" fillId="2" borderId="16" xfId="0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0" fontId="5" fillId="0" borderId="16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7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4" fontId="10" fillId="5" borderId="0" xfId="0" applyNumberFormat="1" applyFont="1" applyFill="1" applyAlignment="1">
      <alignment horizontal="left" vertical="center"/>
    </xf>
    <xf numFmtId="44" fontId="4" fillId="0" borderId="0" xfId="0" applyNumberFormat="1" applyFont="1" applyAlignment="1">
      <alignment horizontal="right" vertical="center"/>
    </xf>
    <xf numFmtId="44" fontId="11" fillId="0" borderId="0" xfId="2" applyFont="1" applyAlignment="1">
      <alignment horizontal="left" vertical="center"/>
    </xf>
    <xf numFmtId="0" fontId="11" fillId="0" borderId="0" xfId="0" applyNumberFormat="1" applyFont="1"/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44" fontId="12" fillId="5" borderId="0" xfId="0" applyNumberFormat="1" applyFont="1" applyFill="1" applyAlignment="1">
      <alignment horizontal="left" vertical="center"/>
    </xf>
    <xf numFmtId="44" fontId="4" fillId="0" borderId="0" xfId="2" applyFont="1" applyAlignment="1">
      <alignment horizontal="left" vertical="center"/>
    </xf>
    <xf numFmtId="0" fontId="4" fillId="0" borderId="0" xfId="0" applyNumberFormat="1" applyFont="1"/>
    <xf numFmtId="0" fontId="4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Border="1" applyAlignment="1">
      <alignment vertical="center"/>
    </xf>
    <xf numFmtId="0" fontId="4" fillId="4" borderId="0" xfId="0" applyNumberFormat="1" applyFont="1" applyFill="1" applyAlignment="1">
      <alignment vertical="center"/>
    </xf>
    <xf numFmtId="44" fontId="4" fillId="0" borderId="0" xfId="2" applyFont="1" applyFill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4" fontId="12" fillId="5" borderId="0" xfId="0" applyNumberFormat="1" applyFont="1" applyFill="1" applyAlignment="1">
      <alignment horizontal="left" vertical="center" wrapText="1"/>
    </xf>
    <xf numFmtId="44" fontId="4" fillId="0" borderId="0" xfId="2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3" borderId="6" xfId="3" applyNumberFormat="1" applyFont="1" applyFill="1" applyBorder="1" applyAlignment="1" applyProtection="1">
      <alignment horizontal="left" vertical="center"/>
      <protection locked="0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43" fontId="4" fillId="3" borderId="7" xfId="3" applyFont="1" applyFill="1" applyBorder="1" applyAlignment="1" applyProtection="1">
      <alignment vertical="center"/>
      <protection locked="0"/>
    </xf>
    <xf numFmtId="44" fontId="12" fillId="5" borderId="0" xfId="3" applyNumberFormat="1" applyFont="1" applyFill="1" applyAlignment="1">
      <alignment horizontal="left" vertical="center"/>
    </xf>
    <xf numFmtId="44" fontId="4" fillId="4" borderId="0" xfId="0" applyNumberFormat="1" applyFont="1" applyFill="1" applyAlignment="1">
      <alignment horizontal="right" vertical="center"/>
    </xf>
    <xf numFmtId="44" fontId="4" fillId="4" borderId="0" xfId="2" applyFont="1" applyFill="1" applyAlignment="1">
      <alignment horizontal="left" vertical="center"/>
    </xf>
    <xf numFmtId="0" fontId="4" fillId="4" borderId="0" xfId="0" applyNumberFormat="1" applyFont="1" applyFill="1"/>
    <xf numFmtId="165" fontId="11" fillId="5" borderId="9" xfId="3" applyNumberFormat="1" applyFont="1" applyFill="1" applyBorder="1" applyAlignment="1" applyProtection="1">
      <alignment horizontal="left" vertical="center"/>
      <protection locked="0"/>
    </xf>
    <xf numFmtId="49" fontId="11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0" xfId="0" applyNumberFormat="1" applyFont="1" applyFill="1" applyBorder="1" applyAlignment="1" applyProtection="1">
      <alignment horizontal="center" vertical="center" wrapText="1"/>
    </xf>
    <xf numFmtId="43" fontId="11" fillId="5" borderId="10" xfId="3" applyFont="1" applyFill="1" applyBorder="1" applyAlignment="1" applyProtection="1">
      <alignment vertical="center"/>
      <protection locked="0"/>
    </xf>
    <xf numFmtId="0" fontId="5" fillId="5" borderId="10" xfId="0" applyFont="1" applyFill="1" applyBorder="1" applyAlignment="1">
      <alignment horizontal="justify" vertical="center" wrapText="1"/>
    </xf>
    <xf numFmtId="165" fontId="11" fillId="5" borderId="6" xfId="3" applyNumberFormat="1" applyFont="1" applyFill="1" applyBorder="1" applyAlignment="1" applyProtection="1">
      <alignment horizontal="left" vertical="top"/>
      <protection locked="0"/>
    </xf>
    <xf numFmtId="0" fontId="4" fillId="5" borderId="7" xfId="0" applyNumberFormat="1" applyFont="1" applyFill="1" applyBorder="1" applyAlignment="1" applyProtection="1">
      <alignment horizontal="right" vertical="center" wrapText="1"/>
    </xf>
    <xf numFmtId="0" fontId="11" fillId="5" borderId="12" xfId="0" applyNumberFormat="1" applyFont="1" applyFill="1" applyBorder="1" applyAlignment="1" applyProtection="1">
      <alignment horizontal="center" vertical="center" wrapText="1"/>
    </xf>
    <xf numFmtId="43" fontId="11" fillId="5" borderId="7" xfId="3" applyFont="1" applyFill="1" applyBorder="1" applyAlignment="1" applyProtection="1">
      <alignment vertical="center"/>
      <protection locked="0"/>
    </xf>
    <xf numFmtId="44" fontId="10" fillId="5" borderId="0" xfId="3" applyNumberFormat="1" applyFont="1" applyFill="1" applyAlignment="1">
      <alignment horizontal="left" vertical="center"/>
    </xf>
    <xf numFmtId="44" fontId="4" fillId="5" borderId="0" xfId="0" applyNumberFormat="1" applyFont="1" applyFill="1" applyAlignment="1">
      <alignment horizontal="right" vertical="center"/>
    </xf>
    <xf numFmtId="44" fontId="11" fillId="5" borderId="0" xfId="2" applyFont="1" applyFill="1" applyAlignment="1">
      <alignment horizontal="left" vertical="center"/>
    </xf>
    <xf numFmtId="0" fontId="11" fillId="5" borderId="0" xfId="0" applyNumberFormat="1" applyFont="1" applyFill="1"/>
    <xf numFmtId="49" fontId="4" fillId="3" borderId="28" xfId="0" applyNumberFormat="1" applyFont="1" applyFill="1" applyBorder="1" applyAlignment="1" applyProtection="1">
      <alignment horizontal="center" vertical="center" wrapText="1"/>
      <protection locked="0"/>
    </xf>
    <xf numFmtId="43" fontId="4" fillId="3" borderId="10" xfId="3" applyFont="1" applyFill="1" applyBorder="1" applyAlignment="1" applyProtection="1">
      <alignment horizontal="left" vertical="center" wrapText="1"/>
    </xf>
    <xf numFmtId="49" fontId="11" fillId="5" borderId="15" xfId="0" applyNumberFormat="1" applyFont="1" applyFill="1" applyBorder="1" applyAlignment="1" applyProtection="1">
      <alignment horizontal="center" vertical="center" wrapText="1"/>
      <protection locked="0"/>
    </xf>
    <xf numFmtId="43" fontId="11" fillId="5" borderId="15" xfId="3" applyFont="1" applyFill="1" applyBorder="1" applyAlignment="1" applyProtection="1">
      <alignment vertical="center"/>
      <protection locked="0"/>
    </xf>
    <xf numFmtId="49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9" xfId="3" applyNumberFormat="1" applyFont="1" applyFill="1" applyBorder="1" applyAlignment="1" applyProtection="1">
      <alignment horizontal="left" vertical="center"/>
      <protection locked="0"/>
    </xf>
    <xf numFmtId="49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43" fontId="5" fillId="5" borderId="10" xfId="3" applyFont="1" applyFill="1" applyBorder="1" applyAlignment="1" applyProtection="1">
      <alignment vertical="center"/>
      <protection locked="0"/>
    </xf>
    <xf numFmtId="49" fontId="5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0" xfId="0" applyNumberFormat="1" applyFont="1" applyFill="1" applyBorder="1" applyAlignment="1" applyProtection="1">
      <alignment horizontal="center" vertical="center" wrapText="1"/>
    </xf>
    <xf numFmtId="43" fontId="5" fillId="5" borderId="15" xfId="3" applyFont="1" applyFill="1" applyBorder="1" applyAlignment="1" applyProtection="1">
      <alignment vertical="center"/>
      <protection locked="0"/>
    </xf>
    <xf numFmtId="0" fontId="11" fillId="0" borderId="0" xfId="0" applyNumberFormat="1" applyFont="1" applyAlignment="1">
      <alignment horizontal="left"/>
    </xf>
    <xf numFmtId="49" fontId="11" fillId="0" borderId="0" xfId="3" applyNumberFormat="1" applyFont="1" applyAlignment="1">
      <alignment horizontal="center" vertical="center"/>
    </xf>
    <xf numFmtId="0" fontId="11" fillId="0" borderId="0" xfId="0" applyNumberFormat="1" applyFont="1" applyAlignment="1">
      <alignment vertical="center"/>
    </xf>
    <xf numFmtId="43" fontId="11" fillId="0" borderId="0" xfId="3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5" fillId="5" borderId="0" xfId="0" applyFont="1" applyFill="1" applyBorder="1" applyAlignment="1">
      <alignment horizontal="justify" vertical="center" wrapText="1"/>
    </xf>
    <xf numFmtId="0" fontId="6" fillId="3" borderId="10" xfId="0" applyFont="1" applyFill="1" applyBorder="1" applyAlignment="1">
      <alignment horizontal="justify" vertical="center" wrapText="1"/>
    </xf>
    <xf numFmtId="0" fontId="6" fillId="3" borderId="6" xfId="3" applyNumberFormat="1" applyFont="1" applyFill="1" applyBorder="1" applyAlignment="1" applyProtection="1">
      <alignment horizontal="left" vertical="center"/>
      <protection locked="0"/>
    </xf>
    <xf numFmtId="49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8" xfId="0" applyNumberFormat="1" applyFont="1" applyFill="1" applyBorder="1" applyAlignment="1" applyProtection="1">
      <alignment horizontal="center" vertical="center" wrapText="1"/>
      <protection locked="0"/>
    </xf>
    <xf numFmtId="43" fontId="6" fillId="3" borderId="10" xfId="3" applyFont="1" applyFill="1" applyBorder="1" applyAlignment="1" applyProtection="1">
      <alignment horizontal="left" vertical="center" wrapText="1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43" fontId="6" fillId="3" borderId="7" xfId="3" applyFont="1" applyFill="1" applyBorder="1" applyAlignment="1" applyProtection="1">
      <alignment vertical="center"/>
      <protection locked="0"/>
    </xf>
    <xf numFmtId="0" fontId="11" fillId="5" borderId="7" xfId="0" applyNumberFormat="1" applyFont="1" applyFill="1" applyBorder="1" applyAlignment="1" applyProtection="1">
      <alignment horizontal="center" vertical="center" wrapText="1"/>
    </xf>
    <xf numFmtId="165" fontId="11" fillId="3" borderId="6" xfId="3" applyNumberFormat="1" applyFont="1" applyFill="1" applyBorder="1" applyAlignment="1" applyProtection="1">
      <alignment horizontal="left" vertical="top"/>
      <protection locked="0"/>
    </xf>
    <xf numFmtId="49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0" applyNumberFormat="1" applyFont="1" applyFill="1" applyBorder="1" applyAlignment="1" applyProtection="1">
      <alignment horizontal="right" vertical="center" wrapText="1"/>
    </xf>
    <xf numFmtId="43" fontId="11" fillId="3" borderId="7" xfId="3" applyFont="1" applyFill="1" applyBorder="1" applyAlignment="1" applyProtection="1">
      <alignment vertical="center"/>
      <protection locked="0"/>
    </xf>
    <xf numFmtId="165" fontId="11" fillId="5" borderId="38" xfId="3" applyNumberFormat="1" applyFont="1" applyFill="1" applyBorder="1" applyAlignment="1" applyProtection="1">
      <alignment horizontal="left" vertical="top"/>
      <protection locked="0"/>
    </xf>
    <xf numFmtId="49" fontId="11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9" xfId="0" applyNumberFormat="1" applyFont="1" applyFill="1" applyBorder="1" applyAlignment="1" applyProtection="1">
      <alignment horizontal="right" vertical="center" wrapText="1"/>
    </xf>
    <xf numFmtId="0" fontId="11" fillId="5" borderId="29" xfId="0" applyNumberFormat="1" applyFont="1" applyFill="1" applyBorder="1" applyAlignment="1" applyProtection="1">
      <alignment horizontal="center" vertical="center" wrapText="1"/>
    </xf>
    <xf numFmtId="43" fontId="11" fillId="5" borderId="29" xfId="3" applyFont="1" applyFill="1" applyBorder="1" applyAlignment="1" applyProtection="1">
      <alignment vertical="center"/>
      <protection locked="0"/>
    </xf>
    <xf numFmtId="0" fontId="11" fillId="3" borderId="7" xfId="0" applyNumberFormat="1" applyFont="1" applyFill="1" applyBorder="1" applyAlignment="1" applyProtection="1">
      <alignment horizontal="center" vertical="center" wrapText="1"/>
    </xf>
    <xf numFmtId="0" fontId="4" fillId="3" borderId="40" xfId="3" applyNumberFormat="1" applyFont="1" applyFill="1" applyBorder="1" applyAlignment="1" applyProtection="1">
      <alignment horizontal="left" vertical="center"/>
      <protection locked="0"/>
    </xf>
    <xf numFmtId="49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>
      <alignment horizontal="justify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43" fontId="4" fillId="3" borderId="13" xfId="3" applyFont="1" applyFill="1" applyBorder="1" applyAlignment="1" applyProtection="1">
      <alignment vertical="center"/>
      <protection locked="0"/>
    </xf>
    <xf numFmtId="49" fontId="11" fillId="5" borderId="7" xfId="0" applyNumberFormat="1" applyFont="1" applyFill="1" applyBorder="1" applyAlignment="1" applyProtection="1">
      <alignment vertical="center" wrapText="1"/>
      <protection locked="0"/>
    </xf>
    <xf numFmtId="164" fontId="4" fillId="3" borderId="13" xfId="3" applyNumberFormat="1" applyFont="1" applyFill="1" applyBorder="1" applyAlignment="1" applyProtection="1">
      <alignment horizontal="right" vertical="center"/>
      <protection locked="0"/>
    </xf>
    <xf numFmtId="164" fontId="11" fillId="5" borderId="10" xfId="3" applyNumberFormat="1" applyFont="1" applyFill="1" applyBorder="1" applyAlignment="1" applyProtection="1">
      <alignment horizontal="right" vertical="center"/>
      <protection locked="0"/>
    </xf>
    <xf numFmtId="164" fontId="4" fillId="5" borderId="7" xfId="3" applyNumberFormat="1" applyFont="1" applyFill="1" applyBorder="1" applyAlignment="1" applyProtection="1">
      <alignment horizontal="right" vertical="center"/>
      <protection locked="0"/>
    </xf>
    <xf numFmtId="164" fontId="4" fillId="3" borderId="7" xfId="3" applyNumberFormat="1" applyFont="1" applyFill="1" applyBorder="1" applyAlignment="1" applyProtection="1">
      <alignment horizontal="right" vertical="center"/>
      <protection locked="0"/>
    </xf>
    <xf numFmtId="164" fontId="5" fillId="5" borderId="10" xfId="3" applyNumberFormat="1" applyFont="1" applyFill="1" applyBorder="1" applyAlignment="1" applyProtection="1">
      <alignment horizontal="right" vertical="center"/>
      <protection locked="0"/>
    </xf>
    <xf numFmtId="164" fontId="6" fillId="3" borderId="7" xfId="3" applyNumberFormat="1" applyFont="1" applyFill="1" applyBorder="1" applyAlignment="1" applyProtection="1">
      <alignment horizontal="right" vertical="center"/>
      <protection locked="0"/>
    </xf>
    <xf numFmtId="164" fontId="4" fillId="5" borderId="29" xfId="3" applyNumberFormat="1" applyFont="1" applyFill="1" applyBorder="1" applyAlignment="1" applyProtection="1">
      <alignment horizontal="right" vertical="center"/>
      <protection locked="0"/>
    </xf>
    <xf numFmtId="164" fontId="4" fillId="0" borderId="0" xfId="0" applyNumberFormat="1" applyFont="1" applyBorder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64" fontId="4" fillId="0" borderId="4" xfId="0" applyNumberFormat="1" applyFont="1" applyBorder="1" applyAlignment="1">
      <alignment vertical="center"/>
    </xf>
    <xf numFmtId="164" fontId="4" fillId="3" borderId="14" xfId="3" applyNumberFormat="1" applyFont="1" applyFill="1" applyBorder="1" applyAlignment="1">
      <alignment vertical="center"/>
    </xf>
    <xf numFmtId="164" fontId="11" fillId="5" borderId="11" xfId="3" applyNumberFormat="1" applyFont="1" applyFill="1" applyBorder="1" applyAlignment="1">
      <alignment vertical="center"/>
    </xf>
    <xf numFmtId="164" fontId="4" fillId="5" borderId="11" xfId="3" applyNumberFormat="1" applyFont="1" applyFill="1" applyBorder="1" applyAlignment="1">
      <alignment vertical="center"/>
    </xf>
    <xf numFmtId="164" fontId="4" fillId="3" borderId="8" xfId="3" applyNumberFormat="1" applyFont="1" applyFill="1" applyBorder="1" applyAlignment="1">
      <alignment vertical="center"/>
    </xf>
    <xf numFmtId="164" fontId="5" fillId="5" borderId="11" xfId="3" applyNumberFormat="1" applyFont="1" applyFill="1" applyBorder="1" applyAlignment="1">
      <alignment vertical="center"/>
    </xf>
    <xf numFmtId="164" fontId="6" fillId="3" borderId="8" xfId="3" applyNumberFormat="1" applyFont="1" applyFill="1" applyBorder="1" applyAlignment="1">
      <alignment vertical="center"/>
    </xf>
    <xf numFmtId="164" fontId="4" fillId="5" borderId="8" xfId="3" applyNumberFormat="1" applyFont="1" applyFill="1" applyBorder="1" applyAlignment="1">
      <alignment vertical="center"/>
    </xf>
    <xf numFmtId="164" fontId="4" fillId="5" borderId="39" xfId="3" applyNumberFormat="1" applyFont="1" applyFill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44" fontId="12" fillId="0" borderId="0" xfId="3" applyNumberFormat="1" applyFont="1" applyFill="1" applyAlignment="1">
      <alignment horizontal="left" vertical="center"/>
    </xf>
    <xf numFmtId="44" fontId="6" fillId="4" borderId="0" xfId="0" applyNumberFormat="1" applyFont="1" applyFill="1" applyAlignment="1">
      <alignment horizontal="right" vertical="center"/>
    </xf>
    <xf numFmtId="0" fontId="4" fillId="0" borderId="21" xfId="3" applyNumberFormat="1" applyFont="1" applyFill="1" applyBorder="1" applyAlignment="1" applyProtection="1">
      <alignment horizontal="center" vertical="center"/>
      <protection locked="0"/>
    </xf>
    <xf numFmtId="0" fontId="4" fillId="0" borderId="23" xfId="3" applyNumberFormat="1" applyFont="1" applyFill="1" applyBorder="1" applyAlignment="1" applyProtection="1">
      <alignment horizontal="center" vertical="center"/>
      <protection locked="0"/>
    </xf>
    <xf numFmtId="0" fontId="4" fillId="0" borderId="22" xfId="3" applyNumberFormat="1" applyFont="1" applyFill="1" applyBorder="1" applyAlignment="1" applyProtection="1">
      <alignment horizontal="center" vertical="center"/>
      <protection locked="0"/>
    </xf>
    <xf numFmtId="44" fontId="4" fillId="0" borderId="0" xfId="0" applyNumberFormat="1" applyFont="1" applyFill="1" applyAlignment="1">
      <alignment horizontal="right" vertical="center"/>
    </xf>
    <xf numFmtId="44" fontId="4" fillId="0" borderId="0" xfId="2" applyFont="1" applyFill="1" applyAlignment="1">
      <alignment horizontal="left" vertical="center"/>
    </xf>
    <xf numFmtId="0" fontId="4" fillId="0" borderId="0" xfId="0" applyNumberFormat="1" applyFont="1" applyFill="1"/>
    <xf numFmtId="0" fontId="8" fillId="7" borderId="0" xfId="0" applyFont="1" applyFill="1" applyAlignment="1">
      <alignment vertical="center"/>
    </xf>
    <xf numFmtId="44" fontId="12" fillId="7" borderId="0" xfId="3" applyNumberFormat="1" applyFont="1" applyFill="1" applyAlignment="1">
      <alignment horizontal="left" vertical="center"/>
    </xf>
    <xf numFmtId="44" fontId="4" fillId="7" borderId="0" xfId="0" applyNumberFormat="1" applyFont="1" applyFill="1" applyAlignment="1">
      <alignment horizontal="right" vertical="center"/>
    </xf>
    <xf numFmtId="44" fontId="4" fillId="7" borderId="0" xfId="2" applyFont="1" applyFill="1" applyAlignment="1">
      <alignment horizontal="left" vertical="center"/>
    </xf>
    <xf numFmtId="0" fontId="4" fillId="7" borderId="0" xfId="0" applyNumberFormat="1" applyFont="1" applyFill="1"/>
    <xf numFmtId="166" fontId="5" fillId="3" borderId="17" xfId="0" applyNumberFormat="1" applyFont="1" applyFill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66" fontId="5" fillId="3" borderId="16" xfId="0" applyNumberFormat="1" applyFont="1" applyFill="1" applyBorder="1" applyAlignment="1">
      <alignment horizontal="center" vertical="center"/>
    </xf>
    <xf numFmtId="10" fontId="5" fillId="3" borderId="16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4" fillId="5" borderId="10" xfId="3" applyNumberFormat="1" applyFont="1" applyFill="1" applyBorder="1" applyAlignment="1" applyProtection="1">
      <alignment horizontal="right" vertical="center"/>
      <protection locked="0"/>
    </xf>
    <xf numFmtId="165" fontId="11" fillId="5" borderId="7" xfId="3" applyNumberFormat="1" applyFont="1" applyFill="1" applyBorder="1" applyAlignment="1" applyProtection="1">
      <alignment vertical="top"/>
      <protection locked="0"/>
    </xf>
    <xf numFmtId="165" fontId="11" fillId="5" borderId="28" xfId="3" applyNumberFormat="1" applyFont="1" applyFill="1" applyBorder="1" applyAlignment="1" applyProtection="1">
      <alignment vertical="top"/>
      <protection locked="0"/>
    </xf>
    <xf numFmtId="164" fontId="8" fillId="7" borderId="0" xfId="0" applyNumberFormat="1" applyFont="1" applyFill="1" applyAlignment="1">
      <alignment vertical="center"/>
    </xf>
    <xf numFmtId="10" fontId="5" fillId="3" borderId="35" xfId="0" applyNumberFormat="1" applyFont="1" applyFill="1" applyBorder="1" applyAlignment="1">
      <alignment horizontal="center" vertical="center"/>
    </xf>
    <xf numFmtId="10" fontId="5" fillId="0" borderId="35" xfId="0" applyNumberFormat="1" applyFont="1" applyFill="1" applyBorder="1" applyAlignment="1">
      <alignment horizontal="center" vertical="center"/>
    </xf>
    <xf numFmtId="44" fontId="5" fillId="3" borderId="42" xfId="0" applyNumberFormat="1" applyFont="1" applyFill="1" applyBorder="1" applyAlignment="1">
      <alignment horizontal="center" vertical="center"/>
    </xf>
    <xf numFmtId="44" fontId="5" fillId="0" borderId="42" xfId="0" applyNumberFormat="1" applyFont="1" applyFill="1" applyBorder="1" applyAlignment="1">
      <alignment horizontal="center" vertical="center"/>
    </xf>
    <xf numFmtId="44" fontId="5" fillId="0" borderId="17" xfId="0" applyNumberFormat="1" applyFont="1" applyFill="1" applyBorder="1" applyAlignment="1">
      <alignment horizontal="center" vertical="center"/>
    </xf>
    <xf numFmtId="44" fontId="5" fillId="3" borderId="1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49" fontId="13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28" xfId="0" applyNumberFormat="1" applyFont="1" applyFill="1" applyBorder="1" applyAlignment="1" applyProtection="1">
      <alignment vertical="center" wrapText="1"/>
      <protection locked="0"/>
    </xf>
    <xf numFmtId="166" fontId="5" fillId="0" borderId="19" xfId="0" applyNumberFormat="1" applyFont="1" applyFill="1" applyBorder="1" applyAlignment="1">
      <alignment horizontal="center" vertical="center"/>
    </xf>
    <xf numFmtId="44" fontId="5" fillId="0" borderId="19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left" vertical="center"/>
    </xf>
    <xf numFmtId="4" fontId="6" fillId="0" borderId="22" xfId="0" applyNumberFormat="1" applyFont="1" applyFill="1" applyBorder="1" applyAlignment="1">
      <alignment horizontal="right" vertical="center"/>
    </xf>
    <xf numFmtId="44" fontId="6" fillId="0" borderId="16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9" fontId="5" fillId="3" borderId="18" xfId="0" applyNumberFormat="1" applyFont="1" applyFill="1" applyBorder="1" applyAlignment="1">
      <alignment horizontal="center" vertical="center"/>
    </xf>
    <xf numFmtId="4" fontId="6" fillId="0" borderId="21" xfId="0" applyNumberFormat="1" applyFont="1" applyFill="1" applyBorder="1" applyAlignment="1">
      <alignment horizontal="left" vertical="center"/>
    </xf>
    <xf numFmtId="166" fontId="6" fillId="3" borderId="22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5" borderId="6" xfId="3" applyNumberFormat="1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>
      <alignment horizontal="justify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43" fontId="5" fillId="0" borderId="15" xfId="3" applyFont="1" applyFill="1" applyBorder="1" applyAlignment="1" applyProtection="1">
      <alignment vertical="center"/>
      <protection locked="0"/>
    </xf>
    <xf numFmtId="43" fontId="11" fillId="0" borderId="15" xfId="3" applyFont="1" applyFill="1" applyBorder="1" applyAlignment="1" applyProtection="1">
      <alignment vertical="center"/>
      <protection locked="0"/>
    </xf>
    <xf numFmtId="43" fontId="5" fillId="0" borderId="10" xfId="3" applyFont="1" applyFill="1" applyBorder="1" applyAlignment="1" applyProtection="1">
      <alignment vertical="center"/>
      <protection locked="0"/>
    </xf>
    <xf numFmtId="165" fontId="5" fillId="0" borderId="9" xfId="3" applyNumberFormat="1" applyFont="1" applyFill="1" applyBorder="1" applyAlignment="1" applyProtection="1">
      <alignment horizontal="left" vertical="center"/>
      <protection locked="0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7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left" vertical="center"/>
    </xf>
    <xf numFmtId="0" fontId="4" fillId="0" borderId="2" xfId="3" applyNumberFormat="1" applyFont="1" applyFill="1" applyBorder="1" applyAlignment="1">
      <alignment horizontal="left" vertical="center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4" fontId="4" fillId="5" borderId="7" xfId="3" applyNumberFormat="1" applyFont="1" applyFill="1" applyBorder="1" applyAlignment="1" applyProtection="1">
      <alignment horizontal="right" vertical="center"/>
      <protection locked="0"/>
    </xf>
    <xf numFmtId="44" fontId="4" fillId="5" borderId="28" xfId="3" applyNumberFormat="1" applyFont="1" applyFill="1" applyBorder="1" applyAlignment="1" applyProtection="1">
      <alignment horizontal="right" vertical="center"/>
      <protection locked="0"/>
    </xf>
    <xf numFmtId="0" fontId="4" fillId="6" borderId="21" xfId="3" applyNumberFormat="1" applyFont="1" applyFill="1" applyBorder="1" applyAlignment="1" applyProtection="1">
      <alignment horizontal="center" vertical="center"/>
      <protection locked="0"/>
    </xf>
    <xf numFmtId="0" fontId="4" fillId="6" borderId="23" xfId="3" applyNumberFormat="1" applyFont="1" applyFill="1" applyBorder="1" applyAlignment="1" applyProtection="1">
      <alignment horizontal="center" vertical="center"/>
      <protection locked="0"/>
    </xf>
    <xf numFmtId="0" fontId="4" fillId="6" borderId="22" xfId="3" applyNumberFormat="1" applyFont="1" applyFill="1" applyBorder="1" applyAlignment="1" applyProtection="1">
      <alignment horizontal="center" vertical="center"/>
      <protection locked="0"/>
    </xf>
    <xf numFmtId="0" fontId="4" fillId="0" borderId="24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left"/>
    </xf>
    <xf numFmtId="0" fontId="4" fillId="0" borderId="26" xfId="0" applyNumberFormat="1" applyFont="1" applyBorder="1" applyAlignment="1">
      <alignment horizontal="left"/>
    </xf>
    <xf numFmtId="164" fontId="4" fillId="2" borderId="36" xfId="0" applyNumberFormat="1" applyFont="1" applyFill="1" applyBorder="1" applyAlignment="1">
      <alignment horizontal="center" vertical="center" wrapText="1"/>
    </xf>
    <xf numFmtId="164" fontId="4" fillId="2" borderId="37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/>
    </xf>
    <xf numFmtId="43" fontId="4" fillId="2" borderId="9" xfId="3" applyFont="1" applyFill="1" applyBorder="1" applyAlignment="1">
      <alignment horizontal="left" vertical="center" wrapText="1"/>
    </xf>
    <xf numFmtId="43" fontId="4" fillId="2" borderId="30" xfId="3" applyFont="1" applyFill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right" vertical="center"/>
    </xf>
    <xf numFmtId="0" fontId="11" fillId="0" borderId="3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left" vertical="center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7" borderId="21" xfId="3" applyNumberFormat="1" applyFont="1" applyFill="1" applyBorder="1" applyAlignment="1" applyProtection="1">
      <alignment horizontal="center" vertical="center"/>
      <protection locked="0"/>
    </xf>
    <xf numFmtId="0" fontId="4" fillId="7" borderId="23" xfId="3" applyNumberFormat="1" applyFont="1" applyFill="1" applyBorder="1" applyAlignment="1" applyProtection="1">
      <alignment horizontal="center" vertical="center"/>
      <protection locked="0"/>
    </xf>
    <xf numFmtId="0" fontId="4" fillId="7" borderId="22" xfId="3" applyNumberFormat="1" applyFont="1" applyFill="1" applyBorder="1" applyAlignment="1" applyProtection="1">
      <alignment horizontal="center" vertical="center"/>
      <protection locked="0"/>
    </xf>
    <xf numFmtId="49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3" xfId="0" applyNumberFormat="1" applyFont="1" applyFill="1" applyBorder="1" applyAlignment="1">
      <alignment horizontal="left" vertical="center"/>
    </xf>
    <xf numFmtId="0" fontId="5" fillId="0" borderId="34" xfId="0" applyNumberFormat="1" applyFont="1" applyFill="1" applyBorder="1" applyAlignment="1">
      <alignment horizontal="left" vertical="center"/>
    </xf>
    <xf numFmtId="4" fontId="5" fillId="0" borderId="25" xfId="0" applyNumberFormat="1" applyFont="1" applyFill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left" vertical="center"/>
    </xf>
    <xf numFmtId="44" fontId="5" fillId="0" borderId="33" xfId="0" applyNumberFormat="1" applyFont="1" applyFill="1" applyBorder="1" applyAlignment="1">
      <alignment horizontal="center" vertical="center"/>
    </xf>
    <xf numFmtId="44" fontId="5" fillId="0" borderId="34" xfId="0" applyNumberFormat="1" applyFont="1" applyFill="1" applyBorder="1" applyAlignment="1">
      <alignment horizontal="center" vertical="center"/>
    </xf>
    <xf numFmtId="43" fontId="4" fillId="7" borderId="21" xfId="3" applyFont="1" applyFill="1" applyBorder="1" applyAlignment="1">
      <alignment horizontal="left" vertical="center" wrapText="1"/>
    </xf>
    <xf numFmtId="43" fontId="4" fillId="7" borderId="23" xfId="3" applyFont="1" applyFill="1" applyBorder="1" applyAlignment="1">
      <alignment horizontal="left" vertical="center" wrapText="1"/>
    </xf>
    <xf numFmtId="43" fontId="4" fillId="7" borderId="22" xfId="3" applyFont="1" applyFill="1" applyBorder="1" applyAlignment="1">
      <alignment horizontal="left" vertical="center" wrapText="1"/>
    </xf>
    <xf numFmtId="49" fontId="6" fillId="7" borderId="21" xfId="0" applyNumberFormat="1" applyFont="1" applyFill="1" applyBorder="1" applyAlignment="1">
      <alignment horizontal="center" vertical="center"/>
    </xf>
    <xf numFmtId="49" fontId="6" fillId="7" borderId="23" xfId="0" applyNumberFormat="1" applyFont="1" applyFill="1" applyBorder="1" applyAlignment="1">
      <alignment horizontal="center" vertical="center"/>
    </xf>
    <xf numFmtId="49" fontId="6" fillId="7" borderId="22" xfId="0" applyNumberFormat="1" applyFont="1" applyFill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0" borderId="27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43" fontId="4" fillId="2" borderId="17" xfId="3" applyFont="1" applyFill="1" applyBorder="1" applyAlignment="1">
      <alignment horizontal="left" vertical="center" wrapText="1"/>
    </xf>
    <xf numFmtId="43" fontId="4" fillId="2" borderId="18" xfId="3" applyFont="1" applyFill="1" applyBorder="1" applyAlignment="1">
      <alignment horizontal="left" vertical="center" wrapText="1"/>
    </xf>
    <xf numFmtId="43" fontId="4" fillId="2" borderId="17" xfId="3" applyFont="1" applyFill="1" applyBorder="1" applyAlignment="1">
      <alignment horizontal="center" vertical="center" wrapText="1"/>
    </xf>
    <xf numFmtId="43" fontId="4" fillId="2" borderId="18" xfId="3" applyFont="1" applyFill="1" applyBorder="1" applyAlignment="1">
      <alignment horizontal="center" vertical="center" wrapText="1"/>
    </xf>
    <xf numFmtId="43" fontId="4" fillId="2" borderId="13" xfId="3" applyFont="1" applyFill="1" applyBorder="1" applyAlignment="1">
      <alignment horizontal="center" vertical="center" wrapText="1"/>
    </xf>
    <xf numFmtId="43" fontId="4" fillId="2" borderId="32" xfId="3" applyFont="1" applyFill="1" applyBorder="1" applyAlignment="1">
      <alignment horizontal="center" vertical="center" wrapText="1"/>
    </xf>
    <xf numFmtId="4" fontId="6" fillId="2" borderId="33" xfId="0" applyNumberFormat="1" applyFont="1" applyFill="1" applyBorder="1" applyAlignment="1">
      <alignment horizontal="center" vertical="center" wrapText="1"/>
    </xf>
    <xf numFmtId="4" fontId="6" fillId="2" borderId="34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/>
    </xf>
    <xf numFmtId="4" fontId="6" fillId="2" borderId="22" xfId="0" applyNumberFormat="1" applyFont="1" applyFill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0" fontId="5" fillId="3" borderId="33" xfId="0" applyNumberFormat="1" applyFont="1" applyFill="1" applyBorder="1" applyAlignment="1">
      <alignment horizontal="left" vertical="center"/>
    </xf>
    <xf numFmtId="0" fontId="5" fillId="3" borderId="34" xfId="0" applyNumberFormat="1" applyFont="1" applyFill="1" applyBorder="1" applyAlignment="1">
      <alignment horizontal="left" vertical="center"/>
    </xf>
    <xf numFmtId="44" fontId="5" fillId="3" borderId="33" xfId="0" applyNumberFormat="1" applyFont="1" applyFill="1" applyBorder="1" applyAlignment="1">
      <alignment horizontal="center" vertical="center"/>
    </xf>
    <xf numFmtId="44" fontId="5" fillId="3" borderId="34" xfId="0" applyNumberFormat="1" applyFont="1" applyFill="1" applyBorder="1" applyAlignment="1">
      <alignment horizontal="center" vertical="center"/>
    </xf>
    <xf numFmtId="44" fontId="5" fillId="0" borderId="17" xfId="0" applyNumberFormat="1" applyFont="1" applyFill="1" applyBorder="1" applyAlignment="1">
      <alignment horizontal="center" vertical="center"/>
    </xf>
    <xf numFmtId="44" fontId="5" fillId="0" borderId="1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left" vertical="center"/>
    </xf>
    <xf numFmtId="0" fontId="5" fillId="0" borderId="20" xfId="0" applyNumberFormat="1" applyFont="1" applyFill="1" applyBorder="1" applyAlignment="1">
      <alignment horizontal="left" vertical="center"/>
    </xf>
    <xf numFmtId="4" fontId="5" fillId="0" borderId="13" xfId="0" applyNumberFormat="1" applyFont="1" applyFill="1" applyBorder="1" applyAlignment="1">
      <alignment horizontal="left" vertical="center"/>
    </xf>
    <xf numFmtId="4" fontId="5" fillId="0" borderId="29" xfId="0" applyNumberFormat="1" applyFont="1" applyFill="1" applyBorder="1" applyAlignment="1">
      <alignment horizontal="left" vertical="center"/>
    </xf>
    <xf numFmtId="44" fontId="5" fillId="0" borderId="19" xfId="0" quotePrefix="1" applyNumberFormat="1" applyFont="1" applyFill="1" applyBorder="1" applyAlignment="1">
      <alignment horizontal="center" vertical="center"/>
    </xf>
    <xf numFmtId="44" fontId="5" fillId="0" borderId="20" xfId="0" applyNumberFormat="1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left" vertical="center"/>
    </xf>
    <xf numFmtId="0" fontId="5" fillId="3" borderId="18" xfId="0" applyNumberFormat="1" applyFont="1" applyFill="1" applyBorder="1" applyAlignment="1">
      <alignment horizontal="left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8" xfId="0" applyNumberFormat="1" applyFont="1" applyFill="1" applyBorder="1" applyAlignment="1">
      <alignment horizontal="left" vertical="center"/>
    </xf>
    <xf numFmtId="4" fontId="5" fillId="3" borderId="31" xfId="0" applyNumberFormat="1" applyFont="1" applyFill="1" applyBorder="1" applyAlignment="1">
      <alignment horizontal="left" vertical="center"/>
    </xf>
    <xf numFmtId="4" fontId="5" fillId="3" borderId="32" xfId="0" applyNumberFormat="1" applyFont="1" applyFill="1" applyBorder="1" applyAlignment="1">
      <alignment horizontal="left" vertical="center"/>
    </xf>
    <xf numFmtId="4" fontId="5" fillId="0" borderId="31" xfId="0" applyNumberFormat="1" applyFont="1" applyFill="1" applyBorder="1" applyAlignment="1">
      <alignment horizontal="left" vertical="center"/>
    </xf>
    <xf numFmtId="4" fontId="5" fillId="0" borderId="3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4" fontId="5" fillId="3" borderId="17" xfId="0" applyNumberFormat="1" applyFont="1" applyFill="1" applyBorder="1" applyAlignment="1">
      <alignment horizontal="center" vertical="center"/>
    </xf>
    <xf numFmtId="44" fontId="5" fillId="3" borderId="18" xfId="0" applyNumberFormat="1" applyFont="1" applyFill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right" vertical="center"/>
    </xf>
    <xf numFmtId="4" fontId="6" fillId="3" borderId="23" xfId="0" applyNumberFormat="1" applyFont="1" applyFill="1" applyBorder="1" applyAlignment="1">
      <alignment horizontal="right" vertical="center"/>
    </xf>
    <xf numFmtId="4" fontId="6" fillId="3" borderId="22" xfId="0" applyNumberFormat="1" applyFont="1" applyFill="1" applyBorder="1" applyAlignment="1">
      <alignment horizontal="right" vertical="center"/>
    </xf>
    <xf numFmtId="4" fontId="6" fillId="0" borderId="21" xfId="0" applyNumberFormat="1" applyFont="1" applyFill="1" applyBorder="1" applyAlignment="1">
      <alignment horizontal="right" vertical="center"/>
    </xf>
    <xf numFmtId="4" fontId="6" fillId="0" borderId="23" xfId="0" applyNumberFormat="1" applyFont="1" applyFill="1" applyBorder="1" applyAlignment="1">
      <alignment horizontal="right" vertical="center"/>
    </xf>
    <xf numFmtId="4" fontId="6" fillId="0" borderId="22" xfId="0" applyNumberFormat="1" applyFont="1" applyFill="1" applyBorder="1" applyAlignment="1">
      <alignment horizontal="right" vertical="center"/>
    </xf>
    <xf numFmtId="49" fontId="6" fillId="5" borderId="24" xfId="0" applyNumberFormat="1" applyFont="1" applyFill="1" applyBorder="1" applyAlignment="1">
      <alignment horizontal="center" vertical="center"/>
    </xf>
    <xf numFmtId="49" fontId="6" fillId="5" borderId="25" xfId="0" applyNumberFormat="1" applyFont="1" applyFill="1" applyBorder="1" applyAlignment="1">
      <alignment horizontal="center" vertical="center"/>
    </xf>
    <xf numFmtId="49" fontId="6" fillId="5" borderId="26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49" fontId="6" fillId="5" borderId="27" xfId="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left" vertical="center"/>
    </xf>
  </cellXfs>
  <cellStyles count="4">
    <cellStyle name="Excel Built-in Normal" xfId="1"/>
    <cellStyle name="Moeda" xfId="2" builtinId="4"/>
    <cellStyle name="Normal" xfId="0" builtinId="0"/>
    <cellStyle name="Separador de milhares" xfId="3" builtinId="3"/>
  </cellStyles>
  <dxfs count="38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137758</xdr:colOff>
      <xdr:row>27</xdr:row>
      <xdr:rowOff>20857</xdr:rowOff>
    </xdr:from>
    <xdr:to>
      <xdr:col>16</xdr:col>
      <xdr:colOff>1292088</xdr:colOff>
      <xdr:row>30</xdr:row>
      <xdr:rowOff>182527</xdr:rowOff>
    </xdr:to>
    <xdr:pic>
      <xdr:nvPicPr>
        <xdr:cNvPr id="8278" name="Picture 29">
          <a:extLst>
            <a:ext uri="{FF2B5EF4-FFF2-40B4-BE49-F238E27FC236}">
              <a16:creationId xmlns:a16="http://schemas.microsoft.com/office/drawing/2014/main" xmlns="" id="{00000000-0008-0000-0100-00005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70584" y="6083727"/>
          <a:ext cx="1154330" cy="82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V238"/>
  <sheetViews>
    <sheetView tabSelected="1" view="pageBreakPreview" zoomScale="115" zoomScaleSheetLayoutView="115" workbookViewId="0">
      <pane ySplit="7" topLeftCell="A138" activePane="bottomLeft" state="frozen"/>
      <selection pane="bottomLeft" activeCell="E123" sqref="E123"/>
    </sheetView>
  </sheetViews>
  <sheetFormatPr defaultRowHeight="15.75"/>
  <cols>
    <col min="1" max="1" width="9.140625" style="73" customWidth="1"/>
    <col min="2" max="2" width="14.7109375" style="77" customWidth="1"/>
    <col min="3" max="3" width="14.5703125" style="74" customWidth="1"/>
    <col min="4" max="4" width="66.28515625" style="75" customWidth="1"/>
    <col min="5" max="5" width="11" style="76" customWidth="1"/>
    <col min="6" max="6" width="12.140625" style="75" customWidth="1"/>
    <col min="7" max="7" width="18.42578125" style="112" customWidth="1"/>
    <col min="8" max="8" width="19.7109375" style="123" customWidth="1"/>
    <col min="9" max="9" width="13.85546875" style="21" customWidth="1"/>
    <col min="10" max="10" width="14.5703125" style="22" customWidth="1"/>
    <col min="11" max="11" width="10.85546875" style="23" bestFit="1" customWidth="1"/>
    <col min="12" max="12" width="9.28515625" style="24" bestFit="1" customWidth="1"/>
    <col min="13" max="13" width="9.140625" style="24"/>
    <col min="14" max="14" width="9.140625" style="24" customWidth="1"/>
    <col min="15" max="15" width="12.85546875" style="24" customWidth="1"/>
    <col min="16" max="16" width="19.5703125" style="24" customWidth="1"/>
    <col min="17" max="20" width="9.140625" style="24"/>
    <col min="21" max="21" width="18.85546875" style="24" customWidth="1"/>
    <col min="22" max="22" width="18.28515625" style="24" bestFit="1" customWidth="1"/>
    <col min="23" max="16384" width="9.140625" style="24"/>
  </cols>
  <sheetData>
    <row r="1" spans="1:22" ht="18" customHeight="1">
      <c r="A1" s="198" t="s">
        <v>9</v>
      </c>
      <c r="B1" s="199"/>
      <c r="C1" s="199"/>
      <c r="D1" s="199"/>
      <c r="E1" s="200"/>
      <c r="F1" s="200"/>
      <c r="G1" s="200"/>
      <c r="H1" s="201"/>
      <c r="M1" s="36" t="s">
        <v>187</v>
      </c>
      <c r="N1" s="36"/>
      <c r="O1" s="36"/>
      <c r="P1" s="141">
        <f>SUM(H15)</f>
        <v>0</v>
      </c>
      <c r="S1" s="36" t="s">
        <v>127</v>
      </c>
      <c r="T1" s="36"/>
      <c r="U1" s="36"/>
      <c r="V1" s="141">
        <f>SUM(H146,H163,H180,H197,H214)</f>
        <v>0</v>
      </c>
    </row>
    <row r="2" spans="1:22" s="31" customFormat="1">
      <c r="A2" s="25"/>
      <c r="B2" s="15"/>
      <c r="C2" s="26" t="s">
        <v>10</v>
      </c>
      <c r="D2" s="27"/>
      <c r="E2" s="186" t="s">
        <v>260</v>
      </c>
      <c r="F2" s="186"/>
      <c r="G2" s="186"/>
      <c r="H2" s="187"/>
      <c r="I2" s="29"/>
      <c r="J2" s="22"/>
      <c r="K2" s="30"/>
      <c r="M2" s="36" t="s">
        <v>18</v>
      </c>
      <c r="N2" s="36"/>
      <c r="O2" s="36"/>
      <c r="P2" s="141">
        <f>SUM(H23,H46,H66,H83,H103,H124)</f>
        <v>0</v>
      </c>
      <c r="S2" s="36" t="s">
        <v>130</v>
      </c>
      <c r="T2" s="36"/>
      <c r="U2" s="36"/>
      <c r="V2" s="141">
        <f>SUM(H149,H166,H183,H200,H217)</f>
        <v>0</v>
      </c>
    </row>
    <row r="3" spans="1:22" s="31" customFormat="1" ht="45">
      <c r="A3" s="25"/>
      <c r="B3" s="28"/>
      <c r="C3" s="26" t="s">
        <v>0</v>
      </c>
      <c r="D3" s="78" t="s">
        <v>183</v>
      </c>
      <c r="E3" s="210" t="s">
        <v>261</v>
      </c>
      <c r="F3" s="211"/>
      <c r="G3" s="211"/>
      <c r="H3" s="212"/>
      <c r="I3" s="29"/>
      <c r="J3" s="22"/>
      <c r="K3" s="30"/>
      <c r="M3" s="36" t="s">
        <v>41</v>
      </c>
      <c r="N3" s="36"/>
      <c r="O3" s="36"/>
      <c r="P3" s="141">
        <f>SUM(H33,H54,H71,H90,H111,H133)</f>
        <v>0</v>
      </c>
      <c r="S3" s="36" t="s">
        <v>18</v>
      </c>
      <c r="T3" s="36"/>
      <c r="U3" s="36"/>
      <c r="V3" s="141">
        <f>SUM(H153,H170,H187,H204,H221)</f>
        <v>0</v>
      </c>
    </row>
    <row r="4" spans="1:22" s="31" customFormat="1">
      <c r="A4" s="25"/>
      <c r="B4" s="28"/>
      <c r="C4" s="26" t="s">
        <v>11</v>
      </c>
      <c r="D4" s="78" t="s">
        <v>64</v>
      </c>
      <c r="E4" s="152" t="s">
        <v>203</v>
      </c>
      <c r="F4" s="153"/>
      <c r="G4" s="153"/>
      <c r="H4" s="154" t="s">
        <v>207</v>
      </c>
      <c r="I4" s="29"/>
      <c r="J4" s="22"/>
      <c r="K4" s="30"/>
      <c r="M4" s="36" t="s">
        <v>44</v>
      </c>
      <c r="N4" s="36"/>
      <c r="O4" s="36"/>
      <c r="P4" s="141">
        <f>SUM(H38,H58,H75,H95,H116,H137)</f>
        <v>0</v>
      </c>
      <c r="S4" s="36" t="s">
        <v>44</v>
      </c>
      <c r="T4" s="36"/>
      <c r="U4" s="36"/>
      <c r="V4" s="141">
        <f>SUM(H224,H207,H190,H173,H156)</f>
        <v>0</v>
      </c>
    </row>
    <row r="5" spans="1:22" s="31" customFormat="1" ht="15" customHeight="1" thickBot="1">
      <c r="A5" s="207"/>
      <c r="B5" s="208"/>
      <c r="C5" s="32"/>
      <c r="D5" s="33"/>
      <c r="E5" s="209"/>
      <c r="F5" s="209"/>
      <c r="G5" s="209"/>
      <c r="H5" s="113"/>
      <c r="I5" s="29"/>
      <c r="J5" s="22"/>
      <c r="K5" s="30"/>
    </row>
    <row r="6" spans="1:22" s="36" customFormat="1" ht="15.6" customHeight="1">
      <c r="A6" s="205" t="s">
        <v>8</v>
      </c>
      <c r="B6" s="204" t="s">
        <v>7</v>
      </c>
      <c r="C6" s="204"/>
      <c r="D6" s="188" t="s">
        <v>1</v>
      </c>
      <c r="E6" s="188" t="s">
        <v>2</v>
      </c>
      <c r="F6" s="188" t="s">
        <v>3</v>
      </c>
      <c r="G6" s="213" t="s">
        <v>16</v>
      </c>
      <c r="H6" s="202" t="s">
        <v>4</v>
      </c>
      <c r="I6" s="29"/>
      <c r="J6" s="34">
        <v>1.2332000000000001</v>
      </c>
      <c r="K6" s="35">
        <v>1.2332000000000001</v>
      </c>
      <c r="M6" s="36" t="s">
        <v>259</v>
      </c>
      <c r="P6" s="141">
        <f>H10</f>
        <v>0</v>
      </c>
    </row>
    <row r="7" spans="1:22" s="40" customFormat="1" ht="19.149999999999999" customHeight="1" thickBot="1">
      <c r="A7" s="206"/>
      <c r="B7" s="37" t="s">
        <v>6</v>
      </c>
      <c r="C7" s="37" t="s">
        <v>5</v>
      </c>
      <c r="D7" s="189"/>
      <c r="E7" s="189"/>
      <c r="F7" s="189"/>
      <c r="G7" s="214"/>
      <c r="H7" s="203"/>
      <c r="I7" s="38"/>
      <c r="J7" s="22"/>
      <c r="K7" s="39"/>
    </row>
    <row r="8" spans="1:22" s="47" customFormat="1">
      <c r="A8" s="97">
        <v>1</v>
      </c>
      <c r="B8" s="98"/>
      <c r="C8" s="99"/>
      <c r="D8" s="100" t="s">
        <v>210</v>
      </c>
      <c r="E8" s="101"/>
      <c r="F8" s="102"/>
      <c r="G8" s="104"/>
      <c r="H8" s="114"/>
      <c r="I8" s="44"/>
      <c r="J8" s="45"/>
      <c r="K8" s="46"/>
    </row>
    <row r="9" spans="1:22" s="47" customFormat="1" ht="33" customHeight="1">
      <c r="A9" s="48" t="s">
        <v>21</v>
      </c>
      <c r="B9" s="49" t="s">
        <v>36</v>
      </c>
      <c r="C9" s="49" t="s">
        <v>211</v>
      </c>
      <c r="D9" s="52" t="s">
        <v>212</v>
      </c>
      <c r="E9" s="50" t="s">
        <v>213</v>
      </c>
      <c r="F9" s="51">
        <v>1</v>
      </c>
      <c r="G9" s="105"/>
      <c r="H9" s="115">
        <f>ROUND(G9,2)*ROUND(F9,2)</f>
        <v>0</v>
      </c>
      <c r="I9" s="44"/>
      <c r="J9" s="45">
        <f>I9*$J$6</f>
        <v>0</v>
      </c>
      <c r="K9" s="46"/>
    </row>
    <row r="10" spans="1:22" s="60" customFormat="1">
      <c r="A10" s="170"/>
      <c r="B10" s="143"/>
      <c r="C10" s="143"/>
      <c r="D10" s="143"/>
      <c r="E10" s="143"/>
      <c r="F10" s="144"/>
      <c r="G10" s="142" t="s">
        <v>214</v>
      </c>
      <c r="H10" s="116">
        <f>SUBTOTAL(9,H9)</f>
        <v>0</v>
      </c>
      <c r="I10" s="57"/>
      <c r="J10" s="58"/>
      <c r="K10" s="59"/>
    </row>
    <row r="11" spans="1:22" s="47" customFormat="1">
      <c r="A11" s="97">
        <v>2</v>
      </c>
      <c r="B11" s="98"/>
      <c r="C11" s="99"/>
      <c r="D11" s="100" t="s">
        <v>17</v>
      </c>
      <c r="E11" s="101"/>
      <c r="F11" s="102"/>
      <c r="G11" s="104"/>
      <c r="H11" s="114"/>
      <c r="I11" s="44"/>
      <c r="J11" s="45"/>
      <c r="K11" s="46"/>
    </row>
    <row r="12" spans="1:22" s="47" customFormat="1" ht="38.25" customHeight="1">
      <c r="A12" s="48" t="s">
        <v>20</v>
      </c>
      <c r="B12" s="49" t="s">
        <v>36</v>
      </c>
      <c r="C12" s="49" t="s">
        <v>34</v>
      </c>
      <c r="D12" s="52" t="s">
        <v>35</v>
      </c>
      <c r="E12" s="50" t="s">
        <v>26</v>
      </c>
      <c r="F12" s="51">
        <v>16</v>
      </c>
      <c r="G12" s="105"/>
      <c r="H12" s="115">
        <f>ROUND(G12,2)*ROUND(F12,2)</f>
        <v>0</v>
      </c>
      <c r="I12" s="44"/>
      <c r="J12" s="45">
        <f>I12*$J$6</f>
        <v>0</v>
      </c>
      <c r="K12" s="46"/>
    </row>
    <row r="13" spans="1:22" s="47" customFormat="1" ht="49.5" customHeight="1">
      <c r="A13" s="48" t="s">
        <v>60</v>
      </c>
      <c r="B13" s="49" t="s">
        <v>36</v>
      </c>
      <c r="C13" s="49" t="s">
        <v>38</v>
      </c>
      <c r="D13" s="52" t="s">
        <v>37</v>
      </c>
      <c r="E13" s="50" t="s">
        <v>26</v>
      </c>
      <c r="F13" s="51">
        <v>18</v>
      </c>
      <c r="G13" s="105"/>
      <c r="H13" s="115">
        <f>ROUND(G13,2)*ROUND(F13,2)</f>
        <v>0</v>
      </c>
      <c r="I13" s="44"/>
      <c r="J13" s="45">
        <f>I13*$J$6</f>
        <v>0</v>
      </c>
      <c r="K13" s="46"/>
    </row>
    <row r="14" spans="1:22" s="47" customFormat="1">
      <c r="A14" s="48" t="s">
        <v>246</v>
      </c>
      <c r="B14" s="49" t="s">
        <v>36</v>
      </c>
      <c r="C14" s="49" t="s">
        <v>247</v>
      </c>
      <c r="D14" s="52" t="s">
        <v>248</v>
      </c>
      <c r="E14" s="50" t="s">
        <v>62</v>
      </c>
      <c r="F14" s="51">
        <v>20</v>
      </c>
      <c r="G14" s="105"/>
      <c r="H14" s="115">
        <f>ROUND(G14,2)*ROUND(F14,2)</f>
        <v>0</v>
      </c>
      <c r="I14" s="44"/>
      <c r="J14" s="45">
        <f>I14*$J$6</f>
        <v>0</v>
      </c>
      <c r="K14" s="46"/>
    </row>
    <row r="15" spans="1:22" s="60" customFormat="1" ht="16.5" thickBot="1">
      <c r="A15" s="170"/>
      <c r="B15" s="143"/>
      <c r="C15" s="143"/>
      <c r="D15" s="143"/>
      <c r="E15" s="143"/>
      <c r="F15" s="144"/>
      <c r="G15" s="142" t="s">
        <v>188</v>
      </c>
      <c r="H15" s="116">
        <f>SUBTOTAL(9,H12:H14)</f>
        <v>0</v>
      </c>
      <c r="I15" s="57"/>
      <c r="J15" s="58"/>
      <c r="K15" s="59"/>
    </row>
    <row r="16" spans="1:22" s="131" customFormat="1" ht="16.5" thickBot="1">
      <c r="A16" s="126"/>
      <c r="B16" s="127"/>
      <c r="C16" s="127"/>
      <c r="D16" s="127"/>
      <c r="E16" s="127"/>
      <c r="F16" s="127"/>
      <c r="G16" s="127"/>
      <c r="H16" s="128"/>
      <c r="I16" s="124"/>
      <c r="J16" s="129"/>
      <c r="K16" s="130"/>
    </row>
    <row r="17" spans="1:11" s="47" customFormat="1" ht="16.5" thickBot="1">
      <c r="A17" s="215" t="s">
        <v>184</v>
      </c>
      <c r="B17" s="216"/>
      <c r="C17" s="216"/>
      <c r="D17" s="216"/>
      <c r="E17" s="216"/>
      <c r="F17" s="216"/>
      <c r="G17" s="216"/>
      <c r="H17" s="217"/>
      <c r="I17" s="44"/>
      <c r="J17" s="45"/>
      <c r="K17" s="46"/>
    </row>
    <row r="18" spans="1:11" s="131" customFormat="1" ht="16.5" thickBot="1">
      <c r="A18" s="126"/>
      <c r="B18" s="127"/>
      <c r="C18" s="127"/>
      <c r="D18" s="127"/>
      <c r="E18" s="127"/>
      <c r="F18" s="127"/>
      <c r="G18" s="127"/>
      <c r="H18" s="128"/>
      <c r="I18" s="124"/>
      <c r="J18" s="129"/>
      <c r="K18" s="130"/>
    </row>
    <row r="19" spans="1:11" s="47" customFormat="1" ht="16.5" thickBot="1">
      <c r="A19" s="195" t="s">
        <v>206</v>
      </c>
      <c r="B19" s="196"/>
      <c r="C19" s="196"/>
      <c r="D19" s="196"/>
      <c r="E19" s="196"/>
      <c r="F19" s="196"/>
      <c r="G19" s="196"/>
      <c r="H19" s="197"/>
      <c r="I19" s="44"/>
      <c r="J19" s="45"/>
      <c r="K19" s="46"/>
    </row>
    <row r="20" spans="1:11" s="47" customFormat="1">
      <c r="A20" s="41">
        <v>3</v>
      </c>
      <c r="B20" s="65"/>
      <c r="C20" s="61"/>
      <c r="D20" s="79" t="s">
        <v>18</v>
      </c>
      <c r="E20" s="42"/>
      <c r="F20" s="43"/>
      <c r="G20" s="107"/>
      <c r="H20" s="117"/>
      <c r="I20" s="44"/>
      <c r="J20" s="45"/>
      <c r="K20" s="46"/>
    </row>
    <row r="21" spans="1:11" s="47" customFormat="1" ht="30">
      <c r="A21" s="66" t="s">
        <v>22</v>
      </c>
      <c r="B21" s="67" t="s">
        <v>36</v>
      </c>
      <c r="C21" s="70" t="s">
        <v>39</v>
      </c>
      <c r="D21" s="52" t="s">
        <v>40</v>
      </c>
      <c r="E21" s="50" t="s">
        <v>26</v>
      </c>
      <c r="F21" s="64">
        <v>564.17999999999995</v>
      </c>
      <c r="G21" s="108"/>
      <c r="H21" s="118">
        <f>ROUND(G21,2)*ROUND(F21,2)</f>
        <v>0</v>
      </c>
      <c r="I21" s="124"/>
      <c r="J21" s="125"/>
      <c r="K21" s="46"/>
    </row>
    <row r="22" spans="1:11" s="47" customFormat="1" ht="36.75" customHeight="1">
      <c r="A22" s="66" t="s">
        <v>23</v>
      </c>
      <c r="B22" s="49" t="s">
        <v>36</v>
      </c>
      <c r="C22" s="63" t="s">
        <v>262</v>
      </c>
      <c r="D22" s="52" t="s">
        <v>249</v>
      </c>
      <c r="E22" s="50" t="s">
        <v>56</v>
      </c>
      <c r="F22" s="64">
        <v>56.41</v>
      </c>
      <c r="G22" s="105"/>
      <c r="H22" s="115">
        <f>ROUND(G22,2)*ROUND(F22,2)</f>
        <v>0</v>
      </c>
      <c r="I22" s="44"/>
      <c r="J22" s="45"/>
      <c r="K22" s="46"/>
    </row>
    <row r="23" spans="1:11" s="60" customFormat="1">
      <c r="A23" s="53"/>
      <c r="B23" s="169"/>
      <c r="C23" s="103"/>
      <c r="D23" s="103"/>
      <c r="E23" s="103"/>
      <c r="F23" s="103"/>
      <c r="G23" s="106" t="s">
        <v>24</v>
      </c>
      <c r="H23" s="116">
        <f>SUBTOTAL(9,H21:H22)</f>
        <v>0</v>
      </c>
      <c r="I23" s="57"/>
      <c r="J23" s="58"/>
      <c r="K23" s="59"/>
    </row>
    <row r="24" spans="1:11" s="47" customFormat="1">
      <c r="A24" s="80">
        <v>4</v>
      </c>
      <c r="B24" s="81"/>
      <c r="C24" s="82"/>
      <c r="D24" s="83" t="s">
        <v>41</v>
      </c>
      <c r="E24" s="84"/>
      <c r="F24" s="85"/>
      <c r="G24" s="109"/>
      <c r="H24" s="119"/>
      <c r="I24" s="44"/>
      <c r="J24" s="45"/>
      <c r="K24" s="46"/>
    </row>
    <row r="25" spans="1:11" s="47" customFormat="1" ht="38.25" customHeight="1">
      <c r="A25" s="176" t="s">
        <v>57</v>
      </c>
      <c r="B25" s="177" t="s">
        <v>36</v>
      </c>
      <c r="C25" s="178" t="s">
        <v>250</v>
      </c>
      <c r="D25" s="171" t="s">
        <v>251</v>
      </c>
      <c r="E25" s="68" t="s">
        <v>12</v>
      </c>
      <c r="F25" s="173">
        <v>12.56</v>
      </c>
      <c r="G25" s="108"/>
      <c r="H25" s="118">
        <f t="shared" ref="H25:H32" si="0">ROUND(G25,2)*ROUND(F25,2)</f>
        <v>0</v>
      </c>
      <c r="I25" s="44"/>
      <c r="J25" s="45"/>
      <c r="K25" s="46"/>
    </row>
    <row r="26" spans="1:11" s="47" customFormat="1" ht="37.5" customHeight="1">
      <c r="A26" s="176" t="s">
        <v>58</v>
      </c>
      <c r="B26" s="177" t="s">
        <v>36</v>
      </c>
      <c r="C26" s="178" t="s">
        <v>253</v>
      </c>
      <c r="D26" s="171" t="s">
        <v>252</v>
      </c>
      <c r="E26" s="68" t="s">
        <v>12</v>
      </c>
      <c r="F26" s="175">
        <v>69.39</v>
      </c>
      <c r="G26" s="108"/>
      <c r="H26" s="118">
        <f t="shared" si="0"/>
        <v>0</v>
      </c>
      <c r="I26" s="44"/>
      <c r="J26" s="45"/>
      <c r="K26" s="46"/>
    </row>
    <row r="27" spans="1:11" s="47" customFormat="1" ht="38.25" customHeight="1">
      <c r="A27" s="176" t="s">
        <v>59</v>
      </c>
      <c r="B27" s="177" t="s">
        <v>36</v>
      </c>
      <c r="C27" s="178" t="s">
        <v>254</v>
      </c>
      <c r="D27" s="171" t="s">
        <v>255</v>
      </c>
      <c r="E27" s="68" t="s">
        <v>12</v>
      </c>
      <c r="F27" s="173">
        <v>8.11</v>
      </c>
      <c r="G27" s="108"/>
      <c r="H27" s="118">
        <f t="shared" si="0"/>
        <v>0</v>
      </c>
      <c r="I27" s="44"/>
      <c r="J27" s="45"/>
      <c r="K27" s="46"/>
    </row>
    <row r="28" spans="1:11" s="47" customFormat="1" ht="17.25" customHeight="1">
      <c r="A28" s="176" t="s">
        <v>215</v>
      </c>
      <c r="B28" s="177" t="s">
        <v>36</v>
      </c>
      <c r="C28" s="178" t="s">
        <v>76</v>
      </c>
      <c r="D28" s="171" t="s">
        <v>61</v>
      </c>
      <c r="E28" s="68" t="s">
        <v>62</v>
      </c>
      <c r="F28" s="173">
        <v>1</v>
      </c>
      <c r="G28" s="108"/>
      <c r="H28" s="118">
        <f t="shared" ref="H28" si="1">ROUND(G28,2)*ROUND(F28,2)</f>
        <v>0</v>
      </c>
      <c r="I28" s="44"/>
      <c r="J28" s="45"/>
      <c r="K28" s="46"/>
    </row>
    <row r="29" spans="1:11" s="47" customFormat="1" ht="36.75" customHeight="1">
      <c r="A29" s="176" t="s">
        <v>216</v>
      </c>
      <c r="B29" s="177" t="s">
        <v>36</v>
      </c>
      <c r="C29" s="178" t="s">
        <v>47</v>
      </c>
      <c r="D29" s="171" t="s">
        <v>65</v>
      </c>
      <c r="E29" s="68" t="s">
        <v>62</v>
      </c>
      <c r="F29" s="173">
        <v>6</v>
      </c>
      <c r="G29" s="108"/>
      <c r="H29" s="118">
        <f>ROUND(G29,2)*ROUND(F29,2)</f>
        <v>0</v>
      </c>
      <c r="I29" s="44"/>
      <c r="J29" s="45"/>
      <c r="K29" s="46"/>
    </row>
    <row r="30" spans="1:11" s="47" customFormat="1" ht="50.25" customHeight="1">
      <c r="A30" s="176" t="s">
        <v>217</v>
      </c>
      <c r="B30" s="177" t="s">
        <v>36</v>
      </c>
      <c r="C30" s="178" t="s">
        <v>55</v>
      </c>
      <c r="D30" s="171" t="s">
        <v>54</v>
      </c>
      <c r="E30" s="68" t="s">
        <v>56</v>
      </c>
      <c r="F30" s="173">
        <v>8.3699999999999992</v>
      </c>
      <c r="G30" s="108"/>
      <c r="H30" s="118">
        <f>ROUND(G30,2)*ROUND(F30,2)</f>
        <v>0</v>
      </c>
      <c r="I30" s="44"/>
      <c r="J30" s="45"/>
      <c r="K30" s="46"/>
    </row>
    <row r="31" spans="1:11" s="47" customFormat="1" ht="33.75" customHeight="1">
      <c r="A31" s="176" t="s">
        <v>218</v>
      </c>
      <c r="B31" s="177" t="s">
        <v>36</v>
      </c>
      <c r="C31" s="178" t="s">
        <v>48</v>
      </c>
      <c r="D31" s="171" t="s">
        <v>49</v>
      </c>
      <c r="E31" s="68" t="s">
        <v>62</v>
      </c>
      <c r="F31" s="173">
        <v>2</v>
      </c>
      <c r="G31" s="108"/>
      <c r="H31" s="118">
        <f t="shared" si="0"/>
        <v>0</v>
      </c>
      <c r="I31" s="44"/>
      <c r="J31" s="45"/>
      <c r="K31" s="46"/>
    </row>
    <row r="32" spans="1:11" s="47" customFormat="1" ht="33.75" customHeight="1">
      <c r="A32" s="176" t="s">
        <v>219</v>
      </c>
      <c r="B32" s="177" t="s">
        <v>36</v>
      </c>
      <c r="C32" s="178" t="s">
        <v>42</v>
      </c>
      <c r="D32" s="171" t="s">
        <v>43</v>
      </c>
      <c r="E32" s="68" t="s">
        <v>62</v>
      </c>
      <c r="F32" s="173">
        <v>1</v>
      </c>
      <c r="G32" s="108"/>
      <c r="H32" s="118">
        <f t="shared" si="0"/>
        <v>0</v>
      </c>
      <c r="I32" s="44"/>
      <c r="J32" s="45"/>
      <c r="K32" s="46"/>
    </row>
    <row r="33" spans="1:11" s="60" customFormat="1">
      <c r="A33" s="53"/>
      <c r="B33" s="169"/>
      <c r="C33" s="169"/>
      <c r="D33" s="193" t="s">
        <v>25</v>
      </c>
      <c r="E33" s="193"/>
      <c r="F33" s="193"/>
      <c r="G33" s="194"/>
      <c r="H33" s="116">
        <f>SUBTOTAL(9,H25:H32)</f>
        <v>0</v>
      </c>
      <c r="I33" s="57"/>
      <c r="J33" s="58"/>
      <c r="K33" s="59"/>
    </row>
    <row r="34" spans="1:11" s="47" customFormat="1">
      <c r="A34" s="41">
        <v>5</v>
      </c>
      <c r="B34" s="65"/>
      <c r="C34" s="65"/>
      <c r="D34" s="62" t="s">
        <v>44</v>
      </c>
      <c r="E34" s="42"/>
      <c r="F34" s="43"/>
      <c r="G34" s="107"/>
      <c r="H34" s="117"/>
      <c r="I34" s="44"/>
      <c r="J34" s="45"/>
      <c r="K34" s="46"/>
    </row>
    <row r="35" spans="1:11" s="47" customFormat="1" ht="34.5" customHeight="1">
      <c r="A35" s="66" t="s">
        <v>66</v>
      </c>
      <c r="B35" s="49" t="s">
        <v>36</v>
      </c>
      <c r="C35" s="67" t="s">
        <v>45</v>
      </c>
      <c r="D35" s="52" t="s">
        <v>46</v>
      </c>
      <c r="E35" s="68" t="s">
        <v>12</v>
      </c>
      <c r="F35" s="69">
        <v>221.75</v>
      </c>
      <c r="G35" s="108"/>
      <c r="H35" s="118">
        <f>ROUND(G35,2)*ROUND(F35,2)</f>
        <v>0</v>
      </c>
      <c r="I35" s="44"/>
      <c r="J35" s="45"/>
      <c r="K35" s="46"/>
    </row>
    <row r="36" spans="1:11" s="47" customFormat="1" ht="45">
      <c r="A36" s="66" t="s">
        <v>67</v>
      </c>
      <c r="B36" s="49" t="s">
        <v>36</v>
      </c>
      <c r="C36" s="70" t="s">
        <v>53</v>
      </c>
      <c r="D36" s="52" t="s">
        <v>50</v>
      </c>
      <c r="E36" s="71" t="s">
        <v>26</v>
      </c>
      <c r="F36" s="72">
        <v>475.48</v>
      </c>
      <c r="G36" s="108"/>
      <c r="H36" s="118">
        <f>ROUND(G36,2)*ROUND(F36,2)</f>
        <v>0</v>
      </c>
      <c r="I36" s="44"/>
      <c r="J36" s="45"/>
      <c r="K36" s="46"/>
    </row>
    <row r="37" spans="1:11" s="47" customFormat="1">
      <c r="A37" s="66" t="s">
        <v>220</v>
      </c>
      <c r="B37" s="49" t="s">
        <v>36</v>
      </c>
      <c r="C37" s="70" t="s">
        <v>52</v>
      </c>
      <c r="D37" s="52" t="s">
        <v>51</v>
      </c>
      <c r="E37" s="71" t="s">
        <v>12</v>
      </c>
      <c r="F37" s="72">
        <v>210.87</v>
      </c>
      <c r="G37" s="108"/>
      <c r="H37" s="118">
        <f>ROUND(G37,2)*ROUND(F37,2)</f>
        <v>0</v>
      </c>
      <c r="I37" s="44"/>
      <c r="J37" s="45"/>
      <c r="K37" s="46"/>
    </row>
    <row r="38" spans="1:11" s="60" customFormat="1">
      <c r="A38" s="53"/>
      <c r="B38" s="169"/>
      <c r="C38" s="169"/>
      <c r="D38" s="54"/>
      <c r="E38" s="55"/>
      <c r="F38" s="56"/>
      <c r="G38" s="106" t="s">
        <v>68</v>
      </c>
      <c r="H38" s="116">
        <f>SUBTOTAL(9,H35:H37)</f>
        <v>0</v>
      </c>
      <c r="I38" s="57"/>
      <c r="J38" s="58"/>
      <c r="K38" s="59"/>
    </row>
    <row r="39" spans="1:11" s="60" customFormat="1">
      <c r="A39" s="53"/>
      <c r="B39" s="169"/>
      <c r="C39" s="169"/>
      <c r="D39" s="54"/>
      <c r="E39" s="86"/>
      <c r="F39" s="56"/>
      <c r="G39" s="106"/>
      <c r="H39" s="120"/>
      <c r="I39" s="57"/>
      <c r="J39" s="58"/>
      <c r="K39" s="59"/>
    </row>
    <row r="40" spans="1:11" s="60" customFormat="1">
      <c r="A40" s="53"/>
      <c r="B40" s="169"/>
      <c r="C40" s="218"/>
      <c r="D40" s="219"/>
      <c r="E40" s="55"/>
      <c r="F40" s="56"/>
      <c r="G40" s="106" t="s">
        <v>63</v>
      </c>
      <c r="H40" s="116">
        <f>SUM(H38,H33,H23)</f>
        <v>0</v>
      </c>
      <c r="I40" s="57"/>
      <c r="J40" s="58"/>
      <c r="K40" s="59"/>
    </row>
    <row r="41" spans="1:11" s="60" customFormat="1" ht="16.5" thickBot="1">
      <c r="A41" s="91"/>
      <c r="B41" s="92"/>
      <c r="C41" s="92"/>
      <c r="D41" s="93"/>
      <c r="E41" s="94"/>
      <c r="F41" s="95"/>
      <c r="G41" s="110"/>
      <c r="H41" s="121"/>
      <c r="I41" s="57"/>
      <c r="J41" s="58"/>
      <c r="K41" s="59"/>
    </row>
    <row r="42" spans="1:11" s="47" customFormat="1" ht="16.5" thickBot="1">
      <c r="A42" s="195" t="s">
        <v>88</v>
      </c>
      <c r="B42" s="196"/>
      <c r="C42" s="196"/>
      <c r="D42" s="196"/>
      <c r="E42" s="196"/>
      <c r="F42" s="196"/>
      <c r="G42" s="196"/>
      <c r="H42" s="197"/>
      <c r="I42" s="44"/>
      <c r="J42" s="45"/>
      <c r="K42" s="46"/>
    </row>
    <row r="43" spans="1:11" s="47" customFormat="1">
      <c r="A43" s="41">
        <v>6</v>
      </c>
      <c r="B43" s="65"/>
      <c r="C43" s="61"/>
      <c r="D43" s="79" t="s">
        <v>18</v>
      </c>
      <c r="E43" s="42"/>
      <c r="F43" s="43"/>
      <c r="G43" s="107"/>
      <c r="H43" s="117"/>
      <c r="I43" s="44"/>
      <c r="J43" s="45"/>
      <c r="K43" s="46"/>
    </row>
    <row r="44" spans="1:11" s="47" customFormat="1" ht="30">
      <c r="A44" s="66" t="s">
        <v>69</v>
      </c>
      <c r="B44" s="67" t="s">
        <v>36</v>
      </c>
      <c r="C44" s="70" t="s">
        <v>39</v>
      </c>
      <c r="D44" s="52" t="s">
        <v>40</v>
      </c>
      <c r="E44" s="50" t="s">
        <v>26</v>
      </c>
      <c r="F44" s="64">
        <v>912.68</v>
      </c>
      <c r="G44" s="108"/>
      <c r="H44" s="118">
        <f>ROUND(G44,2)*ROUND(F44,2)</f>
        <v>0</v>
      </c>
      <c r="I44" s="124"/>
      <c r="J44" s="125"/>
      <c r="K44" s="46"/>
    </row>
    <row r="45" spans="1:11" s="47" customFormat="1" ht="36.75" customHeight="1">
      <c r="A45" s="66" t="s">
        <v>70</v>
      </c>
      <c r="B45" s="49" t="s">
        <v>36</v>
      </c>
      <c r="C45" s="63" t="s">
        <v>262</v>
      </c>
      <c r="D45" s="52" t="s">
        <v>249</v>
      </c>
      <c r="E45" s="50" t="s">
        <v>56</v>
      </c>
      <c r="F45" s="64">
        <v>91.26</v>
      </c>
      <c r="G45" s="105"/>
      <c r="H45" s="115">
        <f>ROUND(G45,2)*ROUND(F45,2)</f>
        <v>0</v>
      </c>
      <c r="I45" s="44"/>
      <c r="J45" s="45"/>
      <c r="K45" s="46"/>
    </row>
    <row r="46" spans="1:11" s="60" customFormat="1">
      <c r="A46" s="53"/>
      <c r="B46" s="169"/>
      <c r="C46" s="103"/>
      <c r="D46" s="103"/>
      <c r="E46" s="103"/>
      <c r="F46" s="103"/>
      <c r="G46" s="106" t="s">
        <v>71</v>
      </c>
      <c r="H46" s="116">
        <f>SUBTOTAL(9,H44:H45)</f>
        <v>0</v>
      </c>
      <c r="I46" s="57"/>
      <c r="J46" s="58"/>
      <c r="K46" s="59"/>
    </row>
    <row r="47" spans="1:11" s="47" customFormat="1">
      <c r="A47" s="80">
        <v>7</v>
      </c>
      <c r="B47" s="81"/>
      <c r="C47" s="82"/>
      <c r="D47" s="83" t="s">
        <v>41</v>
      </c>
      <c r="E47" s="84"/>
      <c r="F47" s="85"/>
      <c r="G47" s="109"/>
      <c r="H47" s="119"/>
      <c r="I47" s="44"/>
      <c r="J47" s="45"/>
      <c r="K47" s="46"/>
    </row>
    <row r="48" spans="1:11" s="47" customFormat="1" ht="38.25" customHeight="1">
      <c r="A48" s="176" t="s">
        <v>72</v>
      </c>
      <c r="B48" s="177" t="s">
        <v>36</v>
      </c>
      <c r="C48" s="178" t="s">
        <v>250</v>
      </c>
      <c r="D48" s="171" t="s">
        <v>251</v>
      </c>
      <c r="E48" s="68" t="s">
        <v>12</v>
      </c>
      <c r="F48" s="173">
        <v>23.85</v>
      </c>
      <c r="G48" s="108"/>
      <c r="H48" s="118">
        <f t="shared" ref="H48" si="2">ROUND(G48,2)*ROUND(F48,2)</f>
        <v>0</v>
      </c>
      <c r="I48" s="44"/>
      <c r="J48" s="45"/>
      <c r="K48" s="46"/>
    </row>
    <row r="49" spans="1:11" s="47" customFormat="1" ht="38.25" customHeight="1">
      <c r="A49" s="176" t="s">
        <v>73</v>
      </c>
      <c r="B49" s="177" t="s">
        <v>36</v>
      </c>
      <c r="C49" s="178" t="s">
        <v>253</v>
      </c>
      <c r="D49" s="171" t="s">
        <v>252</v>
      </c>
      <c r="E49" s="68" t="s">
        <v>12</v>
      </c>
      <c r="F49" s="175">
        <v>217.77</v>
      </c>
      <c r="G49" s="108"/>
      <c r="H49" s="118">
        <f t="shared" ref="H49:H53" si="3">ROUND(G49,2)*ROUND(F49,2)</f>
        <v>0</v>
      </c>
      <c r="I49" s="44"/>
      <c r="J49" s="45"/>
      <c r="K49" s="46"/>
    </row>
    <row r="50" spans="1:11" s="47" customFormat="1" ht="33.75" customHeight="1">
      <c r="A50" s="176" t="s">
        <v>221</v>
      </c>
      <c r="B50" s="177" t="s">
        <v>36</v>
      </c>
      <c r="C50" s="178" t="s">
        <v>47</v>
      </c>
      <c r="D50" s="171" t="s">
        <v>65</v>
      </c>
      <c r="E50" s="68" t="s">
        <v>62</v>
      </c>
      <c r="F50" s="173">
        <v>14</v>
      </c>
      <c r="G50" s="108"/>
      <c r="H50" s="118">
        <f>ROUND(G50,2)*ROUND(F50,2)</f>
        <v>0</v>
      </c>
      <c r="I50" s="44"/>
      <c r="J50" s="45"/>
      <c r="K50" s="46"/>
    </row>
    <row r="51" spans="1:11" s="47" customFormat="1" ht="50.25" customHeight="1">
      <c r="A51" s="176" t="s">
        <v>222</v>
      </c>
      <c r="B51" s="177" t="s">
        <v>36</v>
      </c>
      <c r="C51" s="178" t="s">
        <v>55</v>
      </c>
      <c r="D51" s="171" t="s">
        <v>54</v>
      </c>
      <c r="E51" s="68" t="s">
        <v>56</v>
      </c>
      <c r="F51" s="173">
        <v>21.51</v>
      </c>
      <c r="G51" s="108"/>
      <c r="H51" s="118">
        <f t="shared" si="3"/>
        <v>0</v>
      </c>
      <c r="I51" s="44"/>
      <c r="J51" s="45"/>
      <c r="K51" s="46"/>
    </row>
    <row r="52" spans="1:11" s="47" customFormat="1" ht="33.75" customHeight="1">
      <c r="A52" s="176" t="s">
        <v>223</v>
      </c>
      <c r="B52" s="177" t="s">
        <v>36</v>
      </c>
      <c r="C52" s="178" t="s">
        <v>48</v>
      </c>
      <c r="D52" s="171" t="s">
        <v>49</v>
      </c>
      <c r="E52" s="68" t="s">
        <v>62</v>
      </c>
      <c r="F52" s="173">
        <v>1</v>
      </c>
      <c r="G52" s="108"/>
      <c r="H52" s="118">
        <f t="shared" si="3"/>
        <v>0</v>
      </c>
      <c r="I52" s="44"/>
      <c r="J52" s="45"/>
      <c r="K52" s="46"/>
    </row>
    <row r="53" spans="1:11" s="47" customFormat="1" ht="33.75" customHeight="1">
      <c r="A53" s="176" t="s">
        <v>224</v>
      </c>
      <c r="B53" s="177" t="s">
        <v>36</v>
      </c>
      <c r="C53" s="178" t="s">
        <v>42</v>
      </c>
      <c r="D53" s="171" t="s">
        <v>43</v>
      </c>
      <c r="E53" s="68" t="s">
        <v>62</v>
      </c>
      <c r="F53" s="173">
        <v>6</v>
      </c>
      <c r="G53" s="108"/>
      <c r="H53" s="118">
        <f t="shared" si="3"/>
        <v>0</v>
      </c>
      <c r="I53" s="44"/>
      <c r="J53" s="45"/>
      <c r="K53" s="46"/>
    </row>
    <row r="54" spans="1:11" s="60" customFormat="1">
      <c r="A54" s="53"/>
      <c r="B54" s="169"/>
      <c r="C54" s="169"/>
      <c r="D54" s="193" t="s">
        <v>74</v>
      </c>
      <c r="E54" s="193"/>
      <c r="F54" s="193"/>
      <c r="G54" s="194"/>
      <c r="H54" s="116">
        <f>SUBTOTAL(9,H48:H53)</f>
        <v>0</v>
      </c>
      <c r="I54" s="57"/>
      <c r="J54" s="58"/>
      <c r="K54" s="59"/>
    </row>
    <row r="55" spans="1:11" s="47" customFormat="1">
      <c r="A55" s="41">
        <v>8</v>
      </c>
      <c r="B55" s="65"/>
      <c r="C55" s="65"/>
      <c r="D55" s="62" t="s">
        <v>44</v>
      </c>
      <c r="E55" s="42"/>
      <c r="F55" s="43"/>
      <c r="G55" s="107"/>
      <c r="H55" s="117"/>
      <c r="I55" s="44"/>
      <c r="J55" s="45"/>
      <c r="K55" s="46"/>
    </row>
    <row r="56" spans="1:11" s="47" customFormat="1" ht="34.5" customHeight="1">
      <c r="A56" s="176" t="s">
        <v>78</v>
      </c>
      <c r="B56" s="177" t="s">
        <v>36</v>
      </c>
      <c r="C56" s="178" t="s">
        <v>45</v>
      </c>
      <c r="D56" s="171" t="s">
        <v>46</v>
      </c>
      <c r="E56" s="68" t="s">
        <v>12</v>
      </c>
      <c r="F56" s="175">
        <v>549.25</v>
      </c>
      <c r="G56" s="108"/>
      <c r="H56" s="118">
        <f>ROUND(G56,2)*ROUND(F56,2)</f>
        <v>0</v>
      </c>
      <c r="I56" s="44"/>
      <c r="J56" s="45"/>
      <c r="K56" s="46"/>
    </row>
    <row r="57" spans="1:11" s="47" customFormat="1" ht="45">
      <c r="A57" s="176" t="s">
        <v>79</v>
      </c>
      <c r="B57" s="177" t="s">
        <v>36</v>
      </c>
      <c r="C57" s="179" t="s">
        <v>53</v>
      </c>
      <c r="D57" s="171" t="s">
        <v>50</v>
      </c>
      <c r="E57" s="68" t="s">
        <v>26</v>
      </c>
      <c r="F57" s="173">
        <v>912.68</v>
      </c>
      <c r="G57" s="108"/>
      <c r="H57" s="118">
        <f>ROUND(G57,2)*ROUND(F57,2)</f>
        <v>0</v>
      </c>
      <c r="I57" s="44"/>
      <c r="J57" s="45"/>
      <c r="K57" s="46"/>
    </row>
    <row r="58" spans="1:11" s="60" customFormat="1">
      <c r="A58" s="53"/>
      <c r="B58" s="169"/>
      <c r="C58" s="169"/>
      <c r="D58" s="54"/>
      <c r="E58" s="55"/>
      <c r="F58" s="56"/>
      <c r="G58" s="106" t="s">
        <v>80</v>
      </c>
      <c r="H58" s="116">
        <f>SUBTOTAL(9,H56:H57)</f>
        <v>0</v>
      </c>
      <c r="I58" s="57"/>
      <c r="J58" s="58"/>
      <c r="K58" s="59"/>
    </row>
    <row r="59" spans="1:11" s="60" customFormat="1">
      <c r="A59" s="53"/>
      <c r="B59" s="169"/>
      <c r="C59" s="169"/>
      <c r="D59" s="54"/>
      <c r="E59" s="86"/>
      <c r="F59" s="56"/>
      <c r="G59" s="106"/>
      <c r="H59" s="120"/>
      <c r="I59" s="57"/>
      <c r="J59" s="58"/>
      <c r="K59" s="59"/>
    </row>
    <row r="60" spans="1:11" s="60" customFormat="1">
      <c r="A60" s="53"/>
      <c r="B60" s="169"/>
      <c r="C60" s="218"/>
      <c r="D60" s="219"/>
      <c r="E60" s="55"/>
      <c r="F60" s="56"/>
      <c r="G60" s="106" t="s">
        <v>75</v>
      </c>
      <c r="H60" s="116">
        <f>SUM(H58,H54,H46)</f>
        <v>0</v>
      </c>
      <c r="I60" s="57"/>
      <c r="J60" s="58"/>
      <c r="K60" s="59"/>
    </row>
    <row r="61" spans="1:11" s="60" customFormat="1" ht="16.5" thickBot="1">
      <c r="A61" s="91"/>
      <c r="B61" s="92"/>
      <c r="C61" s="92"/>
      <c r="D61" s="93"/>
      <c r="E61" s="94"/>
      <c r="F61" s="95"/>
      <c r="G61" s="110"/>
      <c r="H61" s="121"/>
      <c r="I61" s="57"/>
      <c r="J61" s="58"/>
      <c r="K61" s="59"/>
    </row>
    <row r="62" spans="1:11" s="47" customFormat="1" ht="16.5" thickBot="1">
      <c r="A62" s="195" t="s">
        <v>77</v>
      </c>
      <c r="B62" s="196"/>
      <c r="C62" s="196"/>
      <c r="D62" s="196"/>
      <c r="E62" s="196"/>
      <c r="F62" s="196"/>
      <c r="G62" s="196"/>
      <c r="H62" s="197"/>
      <c r="I62" s="44"/>
      <c r="J62" s="45"/>
      <c r="K62" s="46"/>
    </row>
    <row r="63" spans="1:11" s="47" customFormat="1">
      <c r="A63" s="41">
        <v>9</v>
      </c>
      <c r="B63" s="65"/>
      <c r="C63" s="61"/>
      <c r="D63" s="79" t="s">
        <v>18</v>
      </c>
      <c r="E63" s="42"/>
      <c r="F63" s="43"/>
      <c r="G63" s="107"/>
      <c r="H63" s="117"/>
      <c r="I63" s="44"/>
      <c r="J63" s="45"/>
      <c r="K63" s="46"/>
    </row>
    <row r="64" spans="1:11" s="47" customFormat="1" ht="30">
      <c r="A64" s="66" t="s">
        <v>81</v>
      </c>
      <c r="B64" s="67" t="s">
        <v>36</v>
      </c>
      <c r="C64" s="70" t="s">
        <v>39</v>
      </c>
      <c r="D64" s="52" t="s">
        <v>40</v>
      </c>
      <c r="E64" s="50" t="s">
        <v>26</v>
      </c>
      <c r="F64" s="64">
        <v>250.95</v>
      </c>
      <c r="G64" s="108"/>
      <c r="H64" s="118">
        <f>ROUND(G64,2)*ROUND(F64,2)</f>
        <v>0</v>
      </c>
      <c r="I64" s="124"/>
      <c r="J64" s="125"/>
      <c r="K64" s="46"/>
    </row>
    <row r="65" spans="1:11" s="47" customFormat="1" ht="36.75" customHeight="1">
      <c r="A65" s="66" t="s">
        <v>82</v>
      </c>
      <c r="B65" s="49" t="s">
        <v>36</v>
      </c>
      <c r="C65" s="63" t="s">
        <v>262</v>
      </c>
      <c r="D65" s="52" t="s">
        <v>249</v>
      </c>
      <c r="E65" s="50" t="s">
        <v>56</v>
      </c>
      <c r="F65" s="64">
        <v>25.09</v>
      </c>
      <c r="G65" s="105"/>
      <c r="H65" s="115">
        <f>ROUND(G65,2)*ROUND(F65,2)</f>
        <v>0</v>
      </c>
      <c r="I65" s="44"/>
      <c r="J65" s="45"/>
      <c r="K65" s="46"/>
    </row>
    <row r="66" spans="1:11" s="60" customFormat="1">
      <c r="A66" s="53"/>
      <c r="B66" s="169"/>
      <c r="C66" s="103"/>
      <c r="D66" s="103"/>
      <c r="E66" s="103"/>
      <c r="F66" s="103"/>
      <c r="G66" s="106" t="s">
        <v>83</v>
      </c>
      <c r="H66" s="116">
        <f>SUBTOTAL(9,H64:H65)</f>
        <v>0</v>
      </c>
      <c r="I66" s="57"/>
      <c r="J66" s="58"/>
      <c r="K66" s="59"/>
    </row>
    <row r="67" spans="1:11" s="47" customFormat="1">
      <c r="A67" s="80">
        <v>10</v>
      </c>
      <c r="B67" s="81"/>
      <c r="C67" s="82"/>
      <c r="D67" s="83" t="s">
        <v>41</v>
      </c>
      <c r="E67" s="84"/>
      <c r="F67" s="85"/>
      <c r="G67" s="109"/>
      <c r="H67" s="119"/>
      <c r="I67" s="44"/>
      <c r="J67" s="45"/>
      <c r="K67" s="46"/>
    </row>
    <row r="68" spans="1:11" s="47" customFormat="1" ht="38.25" customHeight="1">
      <c r="A68" s="66" t="s">
        <v>84</v>
      </c>
      <c r="B68" s="49" t="s">
        <v>36</v>
      </c>
      <c r="C68" s="67" t="s">
        <v>250</v>
      </c>
      <c r="D68" s="171" t="s">
        <v>251</v>
      </c>
      <c r="E68" s="68" t="s">
        <v>12</v>
      </c>
      <c r="F68" s="173">
        <v>6.14</v>
      </c>
      <c r="G68" s="108"/>
      <c r="H68" s="118">
        <f t="shared" ref="H68" si="4">ROUND(G68,2)*ROUND(F68,2)</f>
        <v>0</v>
      </c>
      <c r="I68" s="44"/>
      <c r="J68" s="45"/>
      <c r="K68" s="46"/>
    </row>
    <row r="69" spans="1:11" s="47" customFormat="1" ht="33.75" customHeight="1">
      <c r="A69" s="66" t="s">
        <v>85</v>
      </c>
      <c r="B69" s="49" t="s">
        <v>36</v>
      </c>
      <c r="C69" s="67" t="s">
        <v>47</v>
      </c>
      <c r="D69" s="171" t="s">
        <v>65</v>
      </c>
      <c r="E69" s="68" t="s">
        <v>62</v>
      </c>
      <c r="F69" s="173">
        <v>4</v>
      </c>
      <c r="G69" s="108"/>
      <c r="H69" s="118">
        <f>ROUND(G69,2)*ROUND(F69,2)</f>
        <v>0</v>
      </c>
      <c r="I69" s="44"/>
      <c r="J69" s="45"/>
      <c r="K69" s="46"/>
    </row>
    <row r="70" spans="1:11" s="47" customFormat="1" ht="50.25" customHeight="1">
      <c r="A70" s="66" t="s">
        <v>225</v>
      </c>
      <c r="B70" s="49" t="s">
        <v>36</v>
      </c>
      <c r="C70" s="67" t="s">
        <v>55</v>
      </c>
      <c r="D70" s="171" t="s">
        <v>54</v>
      </c>
      <c r="E70" s="68" t="s">
        <v>56</v>
      </c>
      <c r="F70" s="173">
        <v>0.49</v>
      </c>
      <c r="G70" s="108"/>
      <c r="H70" s="118">
        <f>ROUND(G70,2)*ROUND(F70,2)</f>
        <v>0</v>
      </c>
      <c r="I70" s="44"/>
      <c r="J70" s="45"/>
      <c r="K70" s="46"/>
    </row>
    <row r="71" spans="1:11" s="60" customFormat="1">
      <c r="A71" s="53"/>
      <c r="B71" s="169"/>
      <c r="C71" s="169"/>
      <c r="D71" s="193" t="s">
        <v>86</v>
      </c>
      <c r="E71" s="193"/>
      <c r="F71" s="193"/>
      <c r="G71" s="194"/>
      <c r="H71" s="116">
        <f>SUBTOTAL(9,H68:H70)</f>
        <v>0</v>
      </c>
      <c r="I71" s="57"/>
      <c r="J71" s="58"/>
      <c r="K71" s="59"/>
    </row>
    <row r="72" spans="1:11" s="47" customFormat="1">
      <c r="A72" s="41">
        <v>11</v>
      </c>
      <c r="B72" s="65"/>
      <c r="C72" s="65"/>
      <c r="D72" s="62" t="s">
        <v>44</v>
      </c>
      <c r="E72" s="42"/>
      <c r="F72" s="43"/>
      <c r="G72" s="107"/>
      <c r="H72" s="117"/>
      <c r="I72" s="44"/>
      <c r="J72" s="45"/>
      <c r="K72" s="46"/>
    </row>
    <row r="73" spans="1:11" s="47" customFormat="1" ht="34.5" customHeight="1">
      <c r="A73" s="66" t="s">
        <v>89</v>
      </c>
      <c r="B73" s="49" t="s">
        <v>36</v>
      </c>
      <c r="C73" s="67" t="s">
        <v>45</v>
      </c>
      <c r="D73" s="171" t="s">
        <v>46</v>
      </c>
      <c r="E73" s="68" t="s">
        <v>12</v>
      </c>
      <c r="F73" s="175">
        <v>120.37</v>
      </c>
      <c r="G73" s="108"/>
      <c r="H73" s="118">
        <f>ROUND(G73,2)*ROUND(F73,2)</f>
        <v>0</v>
      </c>
      <c r="I73" s="44"/>
      <c r="J73" s="45"/>
      <c r="K73" s="46"/>
    </row>
    <row r="74" spans="1:11" s="47" customFormat="1" ht="47.25" customHeight="1">
      <c r="A74" s="66" t="s">
        <v>90</v>
      </c>
      <c r="B74" s="49" t="s">
        <v>36</v>
      </c>
      <c r="C74" s="70" t="s">
        <v>53</v>
      </c>
      <c r="D74" s="171" t="s">
        <v>50</v>
      </c>
      <c r="E74" s="68" t="s">
        <v>26</v>
      </c>
      <c r="F74" s="173">
        <v>250.95</v>
      </c>
      <c r="G74" s="108"/>
      <c r="H74" s="118">
        <f>ROUND(G74,2)*ROUND(F74,2)</f>
        <v>0</v>
      </c>
      <c r="I74" s="44"/>
      <c r="J74" s="45"/>
      <c r="K74" s="46"/>
    </row>
    <row r="75" spans="1:11" s="60" customFormat="1">
      <c r="A75" s="53"/>
      <c r="B75" s="169"/>
      <c r="C75" s="169"/>
      <c r="D75" s="54"/>
      <c r="E75" s="55"/>
      <c r="F75" s="56"/>
      <c r="G75" s="106" t="s">
        <v>94</v>
      </c>
      <c r="H75" s="116">
        <f>SUBTOTAL(9,H73:H74)</f>
        <v>0</v>
      </c>
      <c r="I75" s="57"/>
      <c r="J75" s="58"/>
      <c r="K75" s="59"/>
    </row>
    <row r="76" spans="1:11" s="60" customFormat="1">
      <c r="A76" s="53"/>
      <c r="B76" s="169"/>
      <c r="C76" s="169"/>
      <c r="D76" s="54"/>
      <c r="E76" s="86"/>
      <c r="F76" s="56"/>
      <c r="G76" s="106"/>
      <c r="H76" s="120"/>
      <c r="I76" s="57"/>
      <c r="J76" s="58"/>
      <c r="K76" s="59"/>
    </row>
    <row r="77" spans="1:11" s="60" customFormat="1">
      <c r="A77" s="53"/>
      <c r="B77" s="169"/>
      <c r="C77" s="218"/>
      <c r="D77" s="219"/>
      <c r="E77" s="55"/>
      <c r="F77" s="56"/>
      <c r="G77" s="106" t="s">
        <v>87</v>
      </c>
      <c r="H77" s="116">
        <f>SUM(H75,H71,H66)</f>
        <v>0</v>
      </c>
      <c r="I77" s="57"/>
      <c r="J77" s="58"/>
      <c r="K77" s="59"/>
    </row>
    <row r="78" spans="1:11" s="60" customFormat="1" ht="16.5" thickBot="1">
      <c r="A78" s="91"/>
      <c r="B78" s="92"/>
      <c r="C78" s="92"/>
      <c r="D78" s="93"/>
      <c r="E78" s="94"/>
      <c r="F78" s="95"/>
      <c r="G78" s="110"/>
      <c r="H78" s="121"/>
      <c r="I78" s="57"/>
      <c r="J78" s="58"/>
      <c r="K78" s="59"/>
    </row>
    <row r="79" spans="1:11" s="47" customFormat="1" ht="16.5" thickBot="1">
      <c r="A79" s="195" t="s">
        <v>101</v>
      </c>
      <c r="B79" s="196"/>
      <c r="C79" s="196"/>
      <c r="D79" s="196"/>
      <c r="E79" s="196"/>
      <c r="F79" s="196"/>
      <c r="G79" s="196"/>
      <c r="H79" s="197"/>
      <c r="I79" s="44"/>
      <c r="J79" s="45"/>
      <c r="K79" s="46"/>
    </row>
    <row r="80" spans="1:11" s="47" customFormat="1">
      <c r="A80" s="41">
        <v>12</v>
      </c>
      <c r="B80" s="65"/>
      <c r="C80" s="61"/>
      <c r="D80" s="79" t="s">
        <v>18</v>
      </c>
      <c r="E80" s="42"/>
      <c r="F80" s="43"/>
      <c r="G80" s="107"/>
      <c r="H80" s="117"/>
      <c r="I80" s="44"/>
      <c r="J80" s="45"/>
      <c r="K80" s="46"/>
    </row>
    <row r="81" spans="1:11" s="47" customFormat="1" ht="30">
      <c r="A81" s="66" t="s">
        <v>91</v>
      </c>
      <c r="B81" s="67" t="s">
        <v>36</v>
      </c>
      <c r="C81" s="70" t="s">
        <v>39</v>
      </c>
      <c r="D81" s="52" t="s">
        <v>40</v>
      </c>
      <c r="E81" s="50" t="s">
        <v>26</v>
      </c>
      <c r="F81" s="64">
        <v>1465.21</v>
      </c>
      <c r="G81" s="108"/>
      <c r="H81" s="118">
        <f>ROUND(G81,2)*ROUND(F81,2)</f>
        <v>0</v>
      </c>
      <c r="I81" s="124"/>
      <c r="J81" s="125"/>
      <c r="K81" s="46"/>
    </row>
    <row r="82" spans="1:11" s="47" customFormat="1" ht="36.75" customHeight="1">
      <c r="A82" s="66" t="s">
        <v>92</v>
      </c>
      <c r="B82" s="49" t="s">
        <v>36</v>
      </c>
      <c r="C82" s="63" t="s">
        <v>262</v>
      </c>
      <c r="D82" s="52" t="s">
        <v>249</v>
      </c>
      <c r="E82" s="50" t="s">
        <v>56</v>
      </c>
      <c r="F82" s="64">
        <v>146.52000000000001</v>
      </c>
      <c r="G82" s="105"/>
      <c r="H82" s="115">
        <f>ROUND(G82,2)*ROUND(F82,2)</f>
        <v>0</v>
      </c>
      <c r="I82" s="44"/>
      <c r="J82" s="45"/>
      <c r="K82" s="46"/>
    </row>
    <row r="83" spans="1:11" s="60" customFormat="1">
      <c r="A83" s="53"/>
      <c r="B83" s="169"/>
      <c r="C83" s="103"/>
      <c r="D83" s="103"/>
      <c r="E83" s="103"/>
      <c r="F83" s="103"/>
      <c r="G83" s="106" t="s">
        <v>93</v>
      </c>
      <c r="H83" s="116">
        <f>SUBTOTAL(9,H81:H82)</f>
        <v>0</v>
      </c>
      <c r="I83" s="57"/>
      <c r="J83" s="58"/>
      <c r="K83" s="59"/>
    </row>
    <row r="84" spans="1:11" s="47" customFormat="1">
      <c r="A84" s="80">
        <v>13</v>
      </c>
      <c r="B84" s="81"/>
      <c r="C84" s="82"/>
      <c r="D84" s="83" t="s">
        <v>41</v>
      </c>
      <c r="E84" s="84"/>
      <c r="F84" s="85"/>
      <c r="G84" s="109"/>
      <c r="H84" s="119"/>
      <c r="I84" s="44"/>
      <c r="J84" s="45"/>
      <c r="K84" s="46"/>
    </row>
    <row r="85" spans="1:11" s="47" customFormat="1" ht="38.25" customHeight="1">
      <c r="A85" s="66" t="s">
        <v>95</v>
      </c>
      <c r="B85" s="49" t="s">
        <v>36</v>
      </c>
      <c r="C85" s="67" t="s">
        <v>250</v>
      </c>
      <c r="D85" s="171" t="s">
        <v>251</v>
      </c>
      <c r="E85" s="68" t="s">
        <v>12</v>
      </c>
      <c r="F85" s="173">
        <v>38.869999999999997</v>
      </c>
      <c r="G85" s="108"/>
      <c r="H85" s="118">
        <f t="shared" ref="H85:H86" si="5">ROUND(G85,2)*ROUND(F85,2)</f>
        <v>0</v>
      </c>
      <c r="I85" s="44"/>
      <c r="J85" s="45"/>
      <c r="K85" s="46"/>
    </row>
    <row r="86" spans="1:11" s="47" customFormat="1" ht="38.25" customHeight="1">
      <c r="A86" s="66" t="s">
        <v>96</v>
      </c>
      <c r="B86" s="49" t="s">
        <v>36</v>
      </c>
      <c r="C86" s="67" t="s">
        <v>254</v>
      </c>
      <c r="D86" s="171" t="s">
        <v>255</v>
      </c>
      <c r="E86" s="68" t="s">
        <v>12</v>
      </c>
      <c r="F86" s="173">
        <v>33.15</v>
      </c>
      <c r="G86" s="108"/>
      <c r="H86" s="118">
        <f t="shared" si="5"/>
        <v>0</v>
      </c>
      <c r="I86" s="44"/>
      <c r="J86" s="45"/>
      <c r="K86" s="46"/>
    </row>
    <row r="87" spans="1:11" s="47" customFormat="1" ht="33.75" customHeight="1">
      <c r="A87" s="66" t="s">
        <v>98</v>
      </c>
      <c r="B87" s="49" t="s">
        <v>36</v>
      </c>
      <c r="C87" s="67" t="s">
        <v>47</v>
      </c>
      <c r="D87" s="171" t="s">
        <v>65</v>
      </c>
      <c r="E87" s="68" t="s">
        <v>62</v>
      </c>
      <c r="F87" s="173">
        <v>11</v>
      </c>
      <c r="G87" s="108"/>
      <c r="H87" s="118">
        <f>ROUND(G87,2)*ROUND(F87,2)</f>
        <v>0</v>
      </c>
      <c r="I87" s="44"/>
      <c r="J87" s="45"/>
      <c r="K87" s="46"/>
    </row>
    <row r="88" spans="1:11" s="47" customFormat="1" ht="54" customHeight="1">
      <c r="A88" s="66" t="s">
        <v>226</v>
      </c>
      <c r="B88" s="49" t="s">
        <v>36</v>
      </c>
      <c r="C88" s="67" t="s">
        <v>55</v>
      </c>
      <c r="D88" s="171" t="s">
        <v>54</v>
      </c>
      <c r="E88" s="68" t="s">
        <v>56</v>
      </c>
      <c r="F88" s="173">
        <v>7.74</v>
      </c>
      <c r="G88" s="108"/>
      <c r="H88" s="118">
        <f>ROUND(G88,2)*ROUND(F88,2)</f>
        <v>0</v>
      </c>
      <c r="I88" s="44"/>
      <c r="J88" s="45"/>
      <c r="K88" s="46"/>
    </row>
    <row r="89" spans="1:11" s="47" customFormat="1" ht="36" customHeight="1">
      <c r="A89" s="66" t="s">
        <v>227</v>
      </c>
      <c r="B89" s="49" t="s">
        <v>36</v>
      </c>
      <c r="C89" s="67" t="s">
        <v>42</v>
      </c>
      <c r="D89" s="171" t="s">
        <v>43</v>
      </c>
      <c r="E89" s="68" t="s">
        <v>62</v>
      </c>
      <c r="F89" s="173">
        <v>3</v>
      </c>
      <c r="G89" s="108"/>
      <c r="H89" s="118">
        <f>ROUND(G89,2)*ROUND(F89,2)</f>
        <v>0</v>
      </c>
      <c r="I89" s="44"/>
      <c r="J89" s="45"/>
      <c r="K89" s="46"/>
    </row>
    <row r="90" spans="1:11" s="60" customFormat="1">
      <c r="A90" s="53"/>
      <c r="B90" s="169"/>
      <c r="C90" s="169"/>
      <c r="D90" s="193" t="s">
        <v>97</v>
      </c>
      <c r="E90" s="193"/>
      <c r="F90" s="193"/>
      <c r="G90" s="194"/>
      <c r="H90" s="116">
        <f>SUBTOTAL(9,H85:H89)</f>
        <v>0</v>
      </c>
      <c r="I90" s="57"/>
      <c r="J90" s="58"/>
      <c r="K90" s="59"/>
    </row>
    <row r="91" spans="1:11" s="47" customFormat="1">
      <c r="A91" s="41">
        <v>14</v>
      </c>
      <c r="B91" s="65"/>
      <c r="C91" s="65"/>
      <c r="D91" s="62" t="s">
        <v>44</v>
      </c>
      <c r="E91" s="42"/>
      <c r="F91" s="43"/>
      <c r="G91" s="107"/>
      <c r="H91" s="117"/>
      <c r="I91" s="44"/>
      <c r="J91" s="45"/>
      <c r="K91" s="46"/>
    </row>
    <row r="92" spans="1:11" s="47" customFormat="1" ht="34.5" customHeight="1">
      <c r="A92" s="66" t="s">
        <v>104</v>
      </c>
      <c r="B92" s="49" t="s">
        <v>36</v>
      </c>
      <c r="C92" s="67" t="s">
        <v>45</v>
      </c>
      <c r="D92" s="171" t="s">
        <v>46</v>
      </c>
      <c r="E92" s="68" t="s">
        <v>12</v>
      </c>
      <c r="F92" s="175">
        <v>344.67</v>
      </c>
      <c r="G92" s="108"/>
      <c r="H92" s="118">
        <f>ROUND(G92,2)*ROUND(F92,2)</f>
        <v>0</v>
      </c>
      <c r="I92" s="44"/>
      <c r="J92" s="45"/>
      <c r="K92" s="46"/>
    </row>
    <row r="93" spans="1:11" s="47" customFormat="1" ht="48" customHeight="1">
      <c r="A93" s="66" t="s">
        <v>105</v>
      </c>
      <c r="B93" s="49" t="s">
        <v>36</v>
      </c>
      <c r="C93" s="70" t="s">
        <v>53</v>
      </c>
      <c r="D93" s="171" t="s">
        <v>50</v>
      </c>
      <c r="E93" s="68" t="s">
        <v>26</v>
      </c>
      <c r="F93" s="173">
        <v>1123.56</v>
      </c>
      <c r="G93" s="108"/>
      <c r="H93" s="118">
        <f>ROUND(G93,2)*ROUND(F93,2)</f>
        <v>0</v>
      </c>
      <c r="I93" s="44"/>
      <c r="J93" s="45"/>
      <c r="K93" s="46"/>
    </row>
    <row r="94" spans="1:11" s="47" customFormat="1" ht="33.75" customHeight="1">
      <c r="A94" s="66" t="s">
        <v>228</v>
      </c>
      <c r="B94" s="49" t="s">
        <v>36</v>
      </c>
      <c r="C94" s="70" t="s">
        <v>100</v>
      </c>
      <c r="D94" s="171" t="s">
        <v>99</v>
      </c>
      <c r="E94" s="68" t="s">
        <v>26</v>
      </c>
      <c r="F94" s="173">
        <v>304.05</v>
      </c>
      <c r="G94" s="108"/>
      <c r="H94" s="118">
        <f>ROUND(G94,2)*ROUND(F94,2)</f>
        <v>0</v>
      </c>
      <c r="I94" s="44"/>
      <c r="J94" s="45"/>
      <c r="K94" s="46"/>
    </row>
    <row r="95" spans="1:11" s="60" customFormat="1">
      <c r="A95" s="53"/>
      <c r="B95" s="169"/>
      <c r="C95" s="169"/>
      <c r="D95" s="54"/>
      <c r="E95" s="55"/>
      <c r="F95" s="56"/>
      <c r="G95" s="106" t="s">
        <v>106</v>
      </c>
      <c r="H95" s="116">
        <f>SUBTOTAL(9,H92:H94)</f>
        <v>0</v>
      </c>
      <c r="I95" s="57"/>
      <c r="J95" s="58"/>
      <c r="K95" s="59"/>
    </row>
    <row r="96" spans="1:11" s="60" customFormat="1">
      <c r="A96" s="53"/>
      <c r="B96" s="169"/>
      <c r="C96" s="169"/>
      <c r="D96" s="54"/>
      <c r="E96" s="86"/>
      <c r="F96" s="56"/>
      <c r="G96" s="106"/>
      <c r="H96" s="120"/>
      <c r="I96" s="57"/>
      <c r="J96" s="58"/>
      <c r="K96" s="59"/>
    </row>
    <row r="97" spans="1:11" s="60" customFormat="1">
      <c r="A97" s="53"/>
      <c r="B97" s="169"/>
      <c r="C97" s="103"/>
      <c r="D97" s="156"/>
      <c r="E97" s="55"/>
      <c r="F97" s="56"/>
      <c r="G97" s="106" t="s">
        <v>102</v>
      </c>
      <c r="H97" s="116">
        <f>SUM(H95,H90,H83)</f>
        <v>0</v>
      </c>
      <c r="I97" s="57"/>
      <c r="J97" s="58"/>
      <c r="K97" s="59"/>
    </row>
    <row r="98" spans="1:11" s="60" customFormat="1" ht="16.5" thickBot="1">
      <c r="A98" s="91"/>
      <c r="B98" s="92"/>
      <c r="C98" s="92"/>
      <c r="D98" s="93"/>
      <c r="E98" s="94"/>
      <c r="F98" s="95"/>
      <c r="G98" s="110"/>
      <c r="H98" s="121"/>
      <c r="I98" s="57"/>
      <c r="J98" s="58"/>
      <c r="K98" s="59"/>
    </row>
    <row r="99" spans="1:11" s="47" customFormat="1" ht="16.5" thickBot="1">
      <c r="A99" s="195" t="s">
        <v>103</v>
      </c>
      <c r="B99" s="196"/>
      <c r="C99" s="196"/>
      <c r="D99" s="196"/>
      <c r="E99" s="196"/>
      <c r="F99" s="196"/>
      <c r="G99" s="196"/>
      <c r="H99" s="197"/>
      <c r="I99" s="44"/>
      <c r="J99" s="45"/>
      <c r="K99" s="46"/>
    </row>
    <row r="100" spans="1:11" s="47" customFormat="1">
      <c r="A100" s="41">
        <v>15</v>
      </c>
      <c r="B100" s="65"/>
      <c r="C100" s="61"/>
      <c r="D100" s="79" t="s">
        <v>18</v>
      </c>
      <c r="E100" s="42"/>
      <c r="F100" s="43"/>
      <c r="G100" s="107"/>
      <c r="H100" s="117"/>
      <c r="I100" s="44"/>
      <c r="J100" s="45"/>
      <c r="K100" s="46"/>
    </row>
    <row r="101" spans="1:11" s="47" customFormat="1" ht="30">
      <c r="A101" s="66" t="s">
        <v>107</v>
      </c>
      <c r="B101" s="67" t="s">
        <v>36</v>
      </c>
      <c r="C101" s="70" t="s">
        <v>39</v>
      </c>
      <c r="D101" s="52" t="s">
        <v>40</v>
      </c>
      <c r="E101" s="50" t="s">
        <v>26</v>
      </c>
      <c r="F101" s="64">
        <v>770.36</v>
      </c>
      <c r="G101" s="108"/>
      <c r="H101" s="118">
        <f>ROUND(G101,2)*ROUND(F101,2)</f>
        <v>0</v>
      </c>
      <c r="I101" s="124"/>
      <c r="J101" s="125"/>
      <c r="K101" s="46"/>
    </row>
    <row r="102" spans="1:11" s="47" customFormat="1" ht="36.75" customHeight="1">
      <c r="A102" s="66" t="s">
        <v>108</v>
      </c>
      <c r="B102" s="49" t="s">
        <v>36</v>
      </c>
      <c r="C102" s="63" t="s">
        <v>262</v>
      </c>
      <c r="D102" s="52" t="s">
        <v>249</v>
      </c>
      <c r="E102" s="50" t="s">
        <v>56</v>
      </c>
      <c r="F102" s="64">
        <v>77.03</v>
      </c>
      <c r="G102" s="105"/>
      <c r="H102" s="115">
        <f>ROUND(G102,2)*ROUND(F102,2)</f>
        <v>0</v>
      </c>
      <c r="I102" s="44"/>
      <c r="J102" s="45"/>
      <c r="K102" s="46"/>
    </row>
    <row r="103" spans="1:11" s="60" customFormat="1">
      <c r="A103" s="53"/>
      <c r="B103" s="169"/>
      <c r="C103" s="103"/>
      <c r="D103" s="103"/>
      <c r="E103" s="103"/>
      <c r="F103" s="103"/>
      <c r="G103" s="106" t="s">
        <v>109</v>
      </c>
      <c r="H103" s="116">
        <f>SUBTOTAL(9,H101:H102)</f>
        <v>0</v>
      </c>
      <c r="I103" s="57"/>
      <c r="J103" s="58"/>
      <c r="K103" s="59"/>
    </row>
    <row r="104" spans="1:11" s="47" customFormat="1">
      <c r="A104" s="80">
        <v>16</v>
      </c>
      <c r="B104" s="81"/>
      <c r="C104" s="82"/>
      <c r="D104" s="83" t="s">
        <v>41</v>
      </c>
      <c r="E104" s="84"/>
      <c r="F104" s="85"/>
      <c r="G104" s="109"/>
      <c r="H104" s="119"/>
      <c r="I104" s="44"/>
      <c r="J104" s="45"/>
      <c r="K104" s="46"/>
    </row>
    <row r="105" spans="1:11" s="47" customFormat="1" ht="38.25" customHeight="1">
      <c r="A105" s="66" t="s">
        <v>110</v>
      </c>
      <c r="B105" s="49" t="s">
        <v>36</v>
      </c>
      <c r="C105" s="67" t="s">
        <v>250</v>
      </c>
      <c r="D105" s="171" t="s">
        <v>251</v>
      </c>
      <c r="E105" s="68" t="s">
        <v>12</v>
      </c>
      <c r="F105" s="173">
        <v>11.49</v>
      </c>
      <c r="G105" s="108"/>
      <c r="H105" s="118">
        <f t="shared" ref="H105" si="6">ROUND(G105,2)*ROUND(F105,2)</f>
        <v>0</v>
      </c>
      <c r="I105" s="44"/>
      <c r="J105" s="45"/>
      <c r="K105" s="46"/>
    </row>
    <row r="106" spans="1:11" s="47" customFormat="1" ht="33.75" customHeight="1">
      <c r="A106" s="66" t="s">
        <v>111</v>
      </c>
      <c r="B106" s="49" t="s">
        <v>36</v>
      </c>
      <c r="C106" s="67" t="s">
        <v>204</v>
      </c>
      <c r="D106" s="171" t="s">
        <v>205</v>
      </c>
      <c r="E106" s="68" t="s">
        <v>12</v>
      </c>
      <c r="F106" s="173">
        <v>69.290000000000006</v>
      </c>
      <c r="G106" s="108"/>
      <c r="H106" s="118">
        <f>ROUND(G106,2)*ROUND(F106,2)</f>
        <v>0</v>
      </c>
      <c r="I106" s="44"/>
      <c r="J106" s="45"/>
      <c r="K106" s="46"/>
    </row>
    <row r="107" spans="1:11" s="47" customFormat="1" ht="33.75" customHeight="1">
      <c r="A107" s="66" t="s">
        <v>112</v>
      </c>
      <c r="B107" s="49" t="s">
        <v>36</v>
      </c>
      <c r="C107" s="67" t="s">
        <v>47</v>
      </c>
      <c r="D107" s="171" t="s">
        <v>65</v>
      </c>
      <c r="E107" s="68" t="s">
        <v>62</v>
      </c>
      <c r="F107" s="173">
        <v>6</v>
      </c>
      <c r="G107" s="108"/>
      <c r="H107" s="118">
        <f>ROUND(G107,2)*ROUND(F107,2)</f>
        <v>0</v>
      </c>
      <c r="I107" s="44"/>
      <c r="J107" s="45"/>
      <c r="K107" s="46"/>
    </row>
    <row r="108" spans="1:11" s="47" customFormat="1" ht="54" customHeight="1">
      <c r="A108" s="66" t="s">
        <v>229</v>
      </c>
      <c r="B108" s="49" t="s">
        <v>36</v>
      </c>
      <c r="C108" s="67" t="s">
        <v>55</v>
      </c>
      <c r="D108" s="171" t="s">
        <v>54</v>
      </c>
      <c r="E108" s="68" t="s">
        <v>56</v>
      </c>
      <c r="F108" s="173">
        <v>7.16</v>
      </c>
      <c r="G108" s="108"/>
      <c r="H108" s="118">
        <f>ROUND(G108,2)*ROUND(F108,2)</f>
        <v>0</v>
      </c>
      <c r="I108" s="44"/>
      <c r="J108" s="45"/>
      <c r="K108" s="46"/>
    </row>
    <row r="109" spans="1:11" s="47" customFormat="1" ht="33.75" customHeight="1">
      <c r="A109" s="66" t="s">
        <v>230</v>
      </c>
      <c r="B109" s="49" t="s">
        <v>36</v>
      </c>
      <c r="C109" s="67" t="s">
        <v>48</v>
      </c>
      <c r="D109" s="171" t="s">
        <v>49</v>
      </c>
      <c r="E109" s="68" t="s">
        <v>62</v>
      </c>
      <c r="F109" s="173">
        <v>2</v>
      </c>
      <c r="G109" s="108"/>
      <c r="H109" s="118">
        <f t="shared" ref="H109:H110" si="7">ROUND(G109,2)*ROUND(F109,2)</f>
        <v>0</v>
      </c>
      <c r="I109" s="44"/>
      <c r="J109" s="45"/>
      <c r="K109" s="46"/>
    </row>
    <row r="110" spans="1:11" s="47" customFormat="1" ht="33.75" customHeight="1">
      <c r="A110" s="66" t="s">
        <v>231</v>
      </c>
      <c r="B110" s="49" t="s">
        <v>36</v>
      </c>
      <c r="C110" s="67" t="s">
        <v>42</v>
      </c>
      <c r="D110" s="171" t="s">
        <v>43</v>
      </c>
      <c r="E110" s="68" t="s">
        <v>62</v>
      </c>
      <c r="F110" s="173">
        <v>1</v>
      </c>
      <c r="G110" s="108"/>
      <c r="H110" s="118">
        <f t="shared" si="7"/>
        <v>0</v>
      </c>
      <c r="I110" s="44"/>
      <c r="J110" s="45"/>
      <c r="K110" s="46"/>
    </row>
    <row r="111" spans="1:11" s="60" customFormat="1">
      <c r="A111" s="53"/>
      <c r="B111" s="169"/>
      <c r="C111" s="169"/>
      <c r="D111" s="193" t="s">
        <v>113</v>
      </c>
      <c r="E111" s="193"/>
      <c r="F111" s="193"/>
      <c r="G111" s="194"/>
      <c r="H111" s="116">
        <f>SUBTOTAL(9,H105:H110)</f>
        <v>0</v>
      </c>
      <c r="I111" s="57"/>
      <c r="J111" s="58"/>
      <c r="K111" s="59"/>
    </row>
    <row r="112" spans="1:11" s="47" customFormat="1">
      <c r="A112" s="41">
        <v>17</v>
      </c>
      <c r="B112" s="65"/>
      <c r="C112" s="65"/>
      <c r="D112" s="62" t="s">
        <v>44</v>
      </c>
      <c r="E112" s="42"/>
      <c r="F112" s="43"/>
      <c r="G112" s="107"/>
      <c r="H112" s="117"/>
      <c r="I112" s="44"/>
      <c r="J112" s="45"/>
      <c r="K112" s="46"/>
    </row>
    <row r="113" spans="1:11" s="47" customFormat="1" ht="34.5" customHeight="1">
      <c r="A113" s="66" t="s">
        <v>116</v>
      </c>
      <c r="B113" s="49" t="s">
        <v>36</v>
      </c>
      <c r="C113" s="67" t="s">
        <v>45</v>
      </c>
      <c r="D113" s="171" t="s">
        <v>46</v>
      </c>
      <c r="E113" s="68" t="s">
        <v>12</v>
      </c>
      <c r="F113" s="175">
        <v>224.7</v>
      </c>
      <c r="G113" s="108"/>
      <c r="H113" s="118">
        <f>ROUND(G113,2)*ROUND(F113,2)</f>
        <v>0</v>
      </c>
      <c r="I113" s="44"/>
      <c r="J113" s="45"/>
      <c r="K113" s="46"/>
    </row>
    <row r="114" spans="1:11" s="47" customFormat="1" ht="48" customHeight="1">
      <c r="A114" s="66" t="s">
        <v>117</v>
      </c>
      <c r="B114" s="49" t="s">
        <v>36</v>
      </c>
      <c r="C114" s="70" t="s">
        <v>53</v>
      </c>
      <c r="D114" s="171" t="s">
        <v>50</v>
      </c>
      <c r="E114" s="68" t="s">
        <v>26</v>
      </c>
      <c r="F114" s="173">
        <v>770.36</v>
      </c>
      <c r="G114" s="108"/>
      <c r="H114" s="118">
        <f>ROUND(G114,2)*ROUND(F114,2)</f>
        <v>0</v>
      </c>
      <c r="I114" s="44"/>
      <c r="J114" s="45"/>
      <c r="K114" s="46"/>
    </row>
    <row r="115" spans="1:11" s="47" customFormat="1" ht="33.75" customHeight="1">
      <c r="A115" s="66" t="s">
        <v>232</v>
      </c>
      <c r="B115" s="49" t="s">
        <v>36</v>
      </c>
      <c r="C115" s="70" t="s">
        <v>100</v>
      </c>
      <c r="D115" s="171" t="s">
        <v>99</v>
      </c>
      <c r="E115" s="68" t="s">
        <v>26</v>
      </c>
      <c r="F115" s="173">
        <v>211.56</v>
      </c>
      <c r="G115" s="108"/>
      <c r="H115" s="118">
        <f>ROUND(G115,2)*ROUND(F115,2)</f>
        <v>0</v>
      </c>
      <c r="I115" s="44"/>
      <c r="J115" s="45"/>
      <c r="K115" s="46"/>
    </row>
    <row r="116" spans="1:11" s="60" customFormat="1">
      <c r="A116" s="53"/>
      <c r="B116" s="169"/>
      <c r="C116" s="169"/>
      <c r="D116" s="54"/>
      <c r="E116" s="55"/>
      <c r="F116" s="56"/>
      <c r="G116" s="106" t="s">
        <v>118</v>
      </c>
      <c r="H116" s="116">
        <f>SUBTOTAL(9,H113:H115)</f>
        <v>0</v>
      </c>
      <c r="I116" s="57"/>
      <c r="J116" s="58"/>
      <c r="K116" s="59"/>
    </row>
    <row r="117" spans="1:11" s="60" customFormat="1">
      <c r="A117" s="53"/>
      <c r="B117" s="169"/>
      <c r="C117" s="169"/>
      <c r="D117" s="54"/>
      <c r="E117" s="86"/>
      <c r="F117" s="56"/>
      <c r="G117" s="106"/>
      <c r="H117" s="120"/>
      <c r="I117" s="57"/>
      <c r="J117" s="58"/>
      <c r="K117" s="59"/>
    </row>
    <row r="118" spans="1:11" s="60" customFormat="1">
      <c r="A118" s="53"/>
      <c r="B118" s="169"/>
      <c r="C118" s="103"/>
      <c r="D118" s="156"/>
      <c r="E118" s="55"/>
      <c r="F118" s="56"/>
      <c r="G118" s="106" t="s">
        <v>114</v>
      </c>
      <c r="H118" s="116">
        <f>SUM(H116,H111,H103)</f>
        <v>0</v>
      </c>
      <c r="I118" s="57"/>
      <c r="J118" s="58"/>
      <c r="K118" s="59"/>
    </row>
    <row r="119" spans="1:11" s="60" customFormat="1" ht="16.5" thickBot="1">
      <c r="A119" s="53"/>
      <c r="B119" s="169"/>
      <c r="C119" s="169"/>
      <c r="D119" s="54"/>
      <c r="E119" s="86"/>
      <c r="F119" s="56"/>
      <c r="G119" s="106"/>
      <c r="H119" s="120"/>
      <c r="I119" s="57"/>
      <c r="J119" s="58"/>
      <c r="K119" s="59"/>
    </row>
    <row r="120" spans="1:11" s="47" customFormat="1" ht="16.5" thickBot="1">
      <c r="A120" s="195" t="s">
        <v>115</v>
      </c>
      <c r="B120" s="196"/>
      <c r="C120" s="196"/>
      <c r="D120" s="196"/>
      <c r="E120" s="196"/>
      <c r="F120" s="196"/>
      <c r="G120" s="196"/>
      <c r="H120" s="197"/>
      <c r="I120" s="44"/>
      <c r="J120" s="45"/>
      <c r="K120" s="46"/>
    </row>
    <row r="121" spans="1:11" s="47" customFormat="1">
      <c r="A121" s="41">
        <v>18</v>
      </c>
      <c r="B121" s="65"/>
      <c r="C121" s="61"/>
      <c r="D121" s="79" t="s">
        <v>18</v>
      </c>
      <c r="E121" s="42"/>
      <c r="F121" s="43"/>
      <c r="G121" s="107"/>
      <c r="H121" s="117"/>
      <c r="I121" s="44"/>
      <c r="J121" s="45"/>
      <c r="K121" s="46"/>
    </row>
    <row r="122" spans="1:11" s="47" customFormat="1" ht="30">
      <c r="A122" s="66" t="s">
        <v>119</v>
      </c>
      <c r="B122" s="67" t="s">
        <v>36</v>
      </c>
      <c r="C122" s="70" t="s">
        <v>39</v>
      </c>
      <c r="D122" s="52" t="s">
        <v>40</v>
      </c>
      <c r="E122" s="50" t="s">
        <v>26</v>
      </c>
      <c r="F122" s="64">
        <v>1628.88</v>
      </c>
      <c r="G122" s="108"/>
      <c r="H122" s="118">
        <f>ROUND(G122,2)*ROUND(F122,2)</f>
        <v>0</v>
      </c>
      <c r="I122" s="124"/>
      <c r="J122" s="125"/>
      <c r="K122" s="46"/>
    </row>
    <row r="123" spans="1:11" s="47" customFormat="1" ht="36.75" customHeight="1">
      <c r="A123" s="66" t="s">
        <v>120</v>
      </c>
      <c r="B123" s="49" t="s">
        <v>36</v>
      </c>
      <c r="C123" s="63" t="s">
        <v>262</v>
      </c>
      <c r="D123" s="52" t="s">
        <v>249</v>
      </c>
      <c r="E123" s="50" t="s">
        <v>56</v>
      </c>
      <c r="F123" s="64">
        <v>162.88</v>
      </c>
      <c r="G123" s="105"/>
      <c r="H123" s="115">
        <f>ROUND(G123,2)*ROUND(F123,2)</f>
        <v>0</v>
      </c>
      <c r="I123" s="44"/>
      <c r="J123" s="45"/>
      <c r="K123" s="46"/>
    </row>
    <row r="124" spans="1:11" s="60" customFormat="1">
      <c r="A124" s="53"/>
      <c r="B124" s="169"/>
      <c r="C124" s="103"/>
      <c r="D124" s="103"/>
      <c r="E124" s="103"/>
      <c r="F124" s="103"/>
      <c r="G124" s="106" t="s">
        <v>124</v>
      </c>
      <c r="H124" s="116">
        <f>SUBTOTAL(9,H122:H123)</f>
        <v>0</v>
      </c>
      <c r="I124" s="57"/>
      <c r="J124" s="58"/>
      <c r="K124" s="59"/>
    </row>
    <row r="125" spans="1:11" s="47" customFormat="1">
      <c r="A125" s="80">
        <v>19</v>
      </c>
      <c r="B125" s="81"/>
      <c r="C125" s="82"/>
      <c r="D125" s="83" t="s">
        <v>41</v>
      </c>
      <c r="E125" s="84"/>
      <c r="F125" s="85"/>
      <c r="G125" s="109"/>
      <c r="H125" s="119"/>
      <c r="I125" s="44"/>
      <c r="J125" s="45"/>
      <c r="K125" s="46"/>
    </row>
    <row r="126" spans="1:11" s="47" customFormat="1" ht="38.25" customHeight="1">
      <c r="A126" s="66" t="s">
        <v>121</v>
      </c>
      <c r="B126" s="49" t="s">
        <v>36</v>
      </c>
      <c r="C126" s="67" t="s">
        <v>250</v>
      </c>
      <c r="D126" s="171" t="s">
        <v>251</v>
      </c>
      <c r="E126" s="68" t="s">
        <v>12</v>
      </c>
      <c r="F126" s="173">
        <v>47.62</v>
      </c>
      <c r="G126" s="108"/>
      <c r="H126" s="118">
        <f t="shared" ref="H126" si="8">ROUND(G126,2)*ROUND(F126,2)</f>
        <v>0</v>
      </c>
      <c r="I126" s="44"/>
      <c r="J126" s="45"/>
      <c r="K126" s="46"/>
    </row>
    <row r="127" spans="1:11" s="47" customFormat="1" ht="36.75" customHeight="1">
      <c r="A127" s="66" t="s">
        <v>122</v>
      </c>
      <c r="B127" s="49" t="s">
        <v>36</v>
      </c>
      <c r="C127" s="67" t="s">
        <v>253</v>
      </c>
      <c r="D127" s="171" t="s">
        <v>252</v>
      </c>
      <c r="E127" s="68" t="s">
        <v>12</v>
      </c>
      <c r="F127" s="175">
        <v>27.12</v>
      </c>
      <c r="G127" s="108"/>
      <c r="H127" s="118">
        <f t="shared" ref="H127:H132" si="9">ROUND(G127,2)*ROUND(F127,2)</f>
        <v>0</v>
      </c>
      <c r="I127" s="44"/>
      <c r="J127" s="45"/>
      <c r="K127" s="46"/>
    </row>
    <row r="128" spans="1:11" s="47" customFormat="1" ht="33.75" customHeight="1">
      <c r="A128" s="66" t="s">
        <v>233</v>
      </c>
      <c r="B128" s="49" t="s">
        <v>36</v>
      </c>
      <c r="C128" s="67" t="s">
        <v>204</v>
      </c>
      <c r="D128" s="171" t="s">
        <v>205</v>
      </c>
      <c r="E128" s="68" t="s">
        <v>12</v>
      </c>
      <c r="F128" s="173">
        <v>248.23</v>
      </c>
      <c r="G128" s="108"/>
      <c r="H128" s="118">
        <f t="shared" si="9"/>
        <v>0</v>
      </c>
      <c r="I128" s="44"/>
      <c r="J128" s="45"/>
      <c r="K128" s="46"/>
    </row>
    <row r="129" spans="1:11" s="47" customFormat="1" ht="17.25" customHeight="1">
      <c r="A129" s="66" t="s">
        <v>234</v>
      </c>
      <c r="B129" s="49" t="s">
        <v>36</v>
      </c>
      <c r="C129" s="67" t="s">
        <v>76</v>
      </c>
      <c r="D129" s="171" t="s">
        <v>61</v>
      </c>
      <c r="E129" s="68" t="s">
        <v>62</v>
      </c>
      <c r="F129" s="173">
        <v>1</v>
      </c>
      <c r="G129" s="108"/>
      <c r="H129" s="118">
        <f t="shared" ref="H129" si="10">ROUND(G129,2)*ROUND(F129,2)</f>
        <v>0</v>
      </c>
      <c r="I129" s="44"/>
      <c r="J129" s="45"/>
      <c r="K129" s="46"/>
    </row>
    <row r="130" spans="1:11" s="47" customFormat="1" ht="33.75" customHeight="1">
      <c r="A130" s="66" t="s">
        <v>235</v>
      </c>
      <c r="B130" s="49" t="s">
        <v>36</v>
      </c>
      <c r="C130" s="67" t="s">
        <v>47</v>
      </c>
      <c r="D130" s="171" t="s">
        <v>65</v>
      </c>
      <c r="E130" s="68" t="s">
        <v>62</v>
      </c>
      <c r="F130" s="173">
        <v>15</v>
      </c>
      <c r="G130" s="108"/>
      <c r="H130" s="118">
        <f t="shared" si="9"/>
        <v>0</v>
      </c>
      <c r="I130" s="44"/>
      <c r="J130" s="45"/>
      <c r="K130" s="46"/>
    </row>
    <row r="131" spans="1:11" s="47" customFormat="1" ht="54" customHeight="1">
      <c r="A131" s="66" t="s">
        <v>236</v>
      </c>
      <c r="B131" s="49" t="s">
        <v>36</v>
      </c>
      <c r="C131" s="67" t="s">
        <v>55</v>
      </c>
      <c r="D131" s="171" t="s">
        <v>54</v>
      </c>
      <c r="E131" s="68" t="s">
        <v>56</v>
      </c>
      <c r="F131" s="173">
        <v>37.57</v>
      </c>
      <c r="G131" s="108"/>
      <c r="H131" s="118">
        <f t="shared" si="9"/>
        <v>0</v>
      </c>
      <c r="I131" s="44"/>
      <c r="J131" s="45"/>
      <c r="K131" s="46"/>
    </row>
    <row r="132" spans="1:11" s="47" customFormat="1" ht="36" customHeight="1">
      <c r="A132" s="66" t="s">
        <v>237</v>
      </c>
      <c r="B132" s="49" t="s">
        <v>36</v>
      </c>
      <c r="C132" s="67" t="s">
        <v>42</v>
      </c>
      <c r="D132" s="171" t="s">
        <v>43</v>
      </c>
      <c r="E132" s="68" t="s">
        <v>62</v>
      </c>
      <c r="F132" s="173">
        <v>9</v>
      </c>
      <c r="G132" s="108"/>
      <c r="H132" s="118">
        <f t="shared" si="9"/>
        <v>0</v>
      </c>
      <c r="I132" s="44"/>
      <c r="J132" s="45"/>
      <c r="K132" s="46"/>
    </row>
    <row r="133" spans="1:11" s="60" customFormat="1">
      <c r="A133" s="53"/>
      <c r="B133" s="169"/>
      <c r="C133" s="169"/>
      <c r="D133" s="193" t="s">
        <v>123</v>
      </c>
      <c r="E133" s="193"/>
      <c r="F133" s="193"/>
      <c r="G133" s="194"/>
      <c r="H133" s="116">
        <f>SUBTOTAL(9,H126:H132)</f>
        <v>0</v>
      </c>
      <c r="I133" s="57"/>
      <c r="J133" s="58"/>
      <c r="K133" s="59"/>
    </row>
    <row r="134" spans="1:11" s="47" customFormat="1">
      <c r="A134" s="41">
        <v>20</v>
      </c>
      <c r="B134" s="65"/>
      <c r="C134" s="65"/>
      <c r="D134" s="62" t="s">
        <v>44</v>
      </c>
      <c r="E134" s="42"/>
      <c r="F134" s="43"/>
      <c r="G134" s="107"/>
      <c r="H134" s="117"/>
      <c r="I134" s="44"/>
      <c r="J134" s="45"/>
      <c r="K134" s="46"/>
    </row>
    <row r="135" spans="1:11" s="47" customFormat="1" ht="34.5" customHeight="1">
      <c r="A135" s="66" t="s">
        <v>129</v>
      </c>
      <c r="B135" s="49" t="s">
        <v>36</v>
      </c>
      <c r="C135" s="67" t="s">
        <v>45</v>
      </c>
      <c r="D135" s="52" t="s">
        <v>46</v>
      </c>
      <c r="E135" s="68" t="s">
        <v>12</v>
      </c>
      <c r="F135" s="69">
        <v>709</v>
      </c>
      <c r="G135" s="108"/>
      <c r="H135" s="118">
        <f>ROUND(G135,2)*ROUND(F135,2)</f>
        <v>0</v>
      </c>
      <c r="I135" s="44"/>
      <c r="J135" s="45"/>
      <c r="K135" s="46"/>
    </row>
    <row r="136" spans="1:11" s="47" customFormat="1" ht="48" customHeight="1">
      <c r="A136" s="66" t="s">
        <v>238</v>
      </c>
      <c r="B136" s="49" t="s">
        <v>36</v>
      </c>
      <c r="C136" s="70" t="s">
        <v>53</v>
      </c>
      <c r="D136" s="52" t="s">
        <v>50</v>
      </c>
      <c r="E136" s="71" t="s">
        <v>26</v>
      </c>
      <c r="F136" s="72">
        <v>1628.88</v>
      </c>
      <c r="G136" s="108"/>
      <c r="H136" s="118">
        <f>ROUND(G136,2)*ROUND(F136,2)</f>
        <v>0</v>
      </c>
      <c r="I136" s="44"/>
      <c r="J136" s="45"/>
      <c r="K136" s="46"/>
    </row>
    <row r="137" spans="1:11" s="60" customFormat="1">
      <c r="A137" s="53"/>
      <c r="B137" s="169"/>
      <c r="C137" s="169"/>
      <c r="D137" s="54"/>
      <c r="E137" s="55"/>
      <c r="F137" s="56"/>
      <c r="G137" s="106" t="s">
        <v>136</v>
      </c>
      <c r="H137" s="116">
        <f>SUBTOTAL(9,H135:H136)</f>
        <v>0</v>
      </c>
      <c r="I137" s="57"/>
      <c r="J137" s="58"/>
      <c r="K137" s="59"/>
    </row>
    <row r="138" spans="1:11" s="60" customFormat="1">
      <c r="A138" s="53"/>
      <c r="B138" s="169"/>
      <c r="C138" s="169"/>
      <c r="D138" s="54"/>
      <c r="E138" s="86"/>
      <c r="F138" s="56"/>
      <c r="G138" s="106"/>
      <c r="H138" s="120"/>
      <c r="I138" s="57"/>
      <c r="J138" s="58"/>
      <c r="K138" s="59"/>
    </row>
    <row r="139" spans="1:11" s="60" customFormat="1">
      <c r="A139" s="53"/>
      <c r="B139" s="169"/>
      <c r="C139" s="103"/>
      <c r="D139" s="156"/>
      <c r="E139" s="55"/>
      <c r="F139" s="56"/>
      <c r="G139" s="106" t="s">
        <v>125</v>
      </c>
      <c r="H139" s="116">
        <f>SUM(H137,H133,H124)</f>
        <v>0</v>
      </c>
      <c r="I139" s="57"/>
      <c r="J139" s="58"/>
      <c r="K139" s="59"/>
    </row>
    <row r="140" spans="1:11" s="60" customFormat="1" ht="16.5" thickBot="1">
      <c r="A140" s="53"/>
      <c r="B140" s="169"/>
      <c r="C140" s="169"/>
      <c r="D140" s="54"/>
      <c r="E140" s="86"/>
      <c r="F140" s="56"/>
      <c r="G140" s="106"/>
      <c r="H140" s="120"/>
      <c r="I140" s="57"/>
      <c r="J140" s="58"/>
      <c r="K140" s="59"/>
    </row>
    <row r="141" spans="1:11" s="136" customFormat="1" ht="16.5" thickBot="1">
      <c r="A141" s="215" t="s">
        <v>189</v>
      </c>
      <c r="B141" s="216"/>
      <c r="C141" s="216"/>
      <c r="D141" s="216"/>
      <c r="E141" s="216"/>
      <c r="F141" s="216"/>
      <c r="G141" s="216"/>
      <c r="H141" s="217"/>
      <c r="I141" s="133"/>
      <c r="J141" s="134"/>
      <c r="K141" s="135"/>
    </row>
    <row r="142" spans="1:11" s="60" customFormat="1" ht="16.5" thickBot="1">
      <c r="A142" s="53"/>
      <c r="B142" s="169"/>
      <c r="C142" s="169"/>
      <c r="D142" s="54"/>
      <c r="E142" s="86"/>
      <c r="F142" s="56"/>
      <c r="G142" s="106"/>
      <c r="H142" s="120"/>
      <c r="I142" s="57"/>
      <c r="J142" s="58"/>
      <c r="K142" s="59"/>
    </row>
    <row r="143" spans="1:11" s="47" customFormat="1" ht="16.5" thickBot="1">
      <c r="A143" s="195" t="s">
        <v>126</v>
      </c>
      <c r="B143" s="196"/>
      <c r="C143" s="196"/>
      <c r="D143" s="196"/>
      <c r="E143" s="196"/>
      <c r="F143" s="196"/>
      <c r="G143" s="196"/>
      <c r="H143" s="197"/>
      <c r="I143" s="44"/>
      <c r="J143" s="45"/>
      <c r="K143" s="46"/>
    </row>
    <row r="144" spans="1:11" s="47" customFormat="1">
      <c r="A144" s="41">
        <v>21</v>
      </c>
      <c r="B144" s="65"/>
      <c r="C144" s="61"/>
      <c r="D144" s="79" t="s">
        <v>127</v>
      </c>
      <c r="E144" s="42"/>
      <c r="F144" s="43"/>
      <c r="G144" s="107"/>
      <c r="H144" s="117"/>
      <c r="I144" s="44"/>
      <c r="J144" s="45"/>
      <c r="K144" s="46"/>
    </row>
    <row r="145" spans="1:11" s="47" customFormat="1" ht="31.5" customHeight="1">
      <c r="A145" s="48" t="s">
        <v>131</v>
      </c>
      <c r="B145" s="155" t="s">
        <v>208</v>
      </c>
      <c r="C145" s="70" t="s">
        <v>209</v>
      </c>
      <c r="D145" s="171" t="s">
        <v>128</v>
      </c>
      <c r="E145" s="172" t="s">
        <v>26</v>
      </c>
      <c r="F145" s="173">
        <v>650.03</v>
      </c>
      <c r="G145" s="108"/>
      <c r="H145" s="118">
        <f>ROUND(G145,2)*ROUND(F145,2)</f>
        <v>0</v>
      </c>
      <c r="I145" s="44"/>
      <c r="J145" s="45"/>
      <c r="K145" s="46"/>
    </row>
    <row r="146" spans="1:11" s="60" customFormat="1">
      <c r="A146" s="53"/>
      <c r="B146" s="169"/>
      <c r="C146" s="103"/>
      <c r="D146" s="103"/>
      <c r="E146" s="103"/>
      <c r="F146" s="103"/>
      <c r="G146" s="106" t="s">
        <v>137</v>
      </c>
      <c r="H146" s="116">
        <f>SUBTOTAL(9,H145:H145)</f>
        <v>0</v>
      </c>
      <c r="I146" s="57"/>
      <c r="J146" s="58"/>
      <c r="K146" s="59"/>
    </row>
    <row r="147" spans="1:11" s="47" customFormat="1">
      <c r="A147" s="80">
        <v>22</v>
      </c>
      <c r="B147" s="81"/>
      <c r="C147" s="82"/>
      <c r="D147" s="83" t="s">
        <v>130</v>
      </c>
      <c r="E147" s="84"/>
      <c r="F147" s="85"/>
      <c r="G147" s="109"/>
      <c r="H147" s="119"/>
      <c r="I147" s="44"/>
      <c r="J147" s="45"/>
      <c r="K147" s="46"/>
    </row>
    <row r="148" spans="1:11" s="47" customFormat="1" ht="50.25" customHeight="1">
      <c r="A148" s="66" t="s">
        <v>133</v>
      </c>
      <c r="B148" s="67" t="s">
        <v>132</v>
      </c>
      <c r="C148" s="70" t="s">
        <v>256</v>
      </c>
      <c r="D148" s="171" t="s">
        <v>257</v>
      </c>
      <c r="E148" s="68" t="s">
        <v>258</v>
      </c>
      <c r="F148" s="173">
        <v>1043.9000000000001</v>
      </c>
      <c r="G148" s="108"/>
      <c r="H148" s="118">
        <f>ROUND(G148,2)*ROUND(F148,2)</f>
        <v>0</v>
      </c>
      <c r="I148" s="124"/>
      <c r="J148" s="125"/>
      <c r="K148" s="46"/>
    </row>
    <row r="149" spans="1:11" s="60" customFormat="1">
      <c r="A149" s="53"/>
      <c r="B149" s="169"/>
      <c r="C149" s="103"/>
      <c r="D149" s="103"/>
      <c r="E149" s="103"/>
      <c r="F149" s="103"/>
      <c r="G149" s="106" t="s">
        <v>138</v>
      </c>
      <c r="H149" s="116">
        <f>SUBTOTAL(9,H148:H148)</f>
        <v>0</v>
      </c>
      <c r="I149" s="57"/>
      <c r="J149" s="58"/>
      <c r="K149" s="59"/>
    </row>
    <row r="150" spans="1:11" s="47" customFormat="1">
      <c r="A150" s="80">
        <v>23</v>
      </c>
      <c r="B150" s="81"/>
      <c r="C150" s="82"/>
      <c r="D150" s="83" t="s">
        <v>18</v>
      </c>
      <c r="E150" s="84"/>
      <c r="F150" s="85"/>
      <c r="G150" s="109"/>
      <c r="H150" s="119"/>
      <c r="I150" s="44"/>
      <c r="J150" s="45"/>
      <c r="K150" s="46"/>
    </row>
    <row r="151" spans="1:11" s="47" customFormat="1" ht="22.5" customHeight="1">
      <c r="A151" s="48" t="s">
        <v>139</v>
      </c>
      <c r="B151" s="49" t="s">
        <v>36</v>
      </c>
      <c r="C151" s="63" t="s">
        <v>39</v>
      </c>
      <c r="D151" s="52" t="s">
        <v>40</v>
      </c>
      <c r="E151" s="50" t="s">
        <v>26</v>
      </c>
      <c r="F151" s="64">
        <v>650.03</v>
      </c>
      <c r="G151" s="105"/>
      <c r="H151" s="115">
        <f>ROUND(G151,2)*ROUND(F151,2)</f>
        <v>0</v>
      </c>
      <c r="I151" s="44"/>
      <c r="J151" s="45"/>
      <c r="K151" s="46"/>
    </row>
    <row r="152" spans="1:11" s="47" customFormat="1" ht="33.75" customHeight="1">
      <c r="A152" s="48" t="s">
        <v>239</v>
      </c>
      <c r="B152" s="49" t="s">
        <v>36</v>
      </c>
      <c r="C152" s="63" t="s">
        <v>135</v>
      </c>
      <c r="D152" s="52" t="s">
        <v>134</v>
      </c>
      <c r="E152" s="71" t="s">
        <v>56</v>
      </c>
      <c r="F152" s="72">
        <v>65</v>
      </c>
      <c r="G152" s="108"/>
      <c r="H152" s="118">
        <f>ROUND(G152,2)*ROUND(F152,2)</f>
        <v>0</v>
      </c>
      <c r="I152" s="44"/>
      <c r="J152" s="45"/>
      <c r="K152" s="46"/>
    </row>
    <row r="153" spans="1:11" s="60" customFormat="1">
      <c r="A153" s="53"/>
      <c r="B153" s="169"/>
      <c r="C153" s="169"/>
      <c r="D153" s="193" t="s">
        <v>140</v>
      </c>
      <c r="E153" s="193"/>
      <c r="F153" s="193"/>
      <c r="G153" s="194"/>
      <c r="H153" s="116">
        <f>SUBTOTAL(9,H151:H152)</f>
        <v>0</v>
      </c>
      <c r="I153" s="57"/>
      <c r="J153" s="58"/>
      <c r="K153" s="59"/>
    </row>
    <row r="154" spans="1:11" s="47" customFormat="1">
      <c r="A154" s="41">
        <v>24</v>
      </c>
      <c r="B154" s="65"/>
      <c r="C154" s="65"/>
      <c r="D154" s="62" t="s">
        <v>44</v>
      </c>
      <c r="E154" s="42"/>
      <c r="F154" s="43"/>
      <c r="G154" s="107"/>
      <c r="H154" s="117"/>
      <c r="I154" s="44"/>
      <c r="J154" s="45"/>
      <c r="K154" s="46"/>
    </row>
    <row r="155" spans="1:11" s="47" customFormat="1" ht="48" customHeight="1">
      <c r="A155" s="66" t="s">
        <v>142</v>
      </c>
      <c r="B155" s="49" t="s">
        <v>36</v>
      </c>
      <c r="C155" s="70" t="s">
        <v>53</v>
      </c>
      <c r="D155" s="171" t="s">
        <v>50</v>
      </c>
      <c r="E155" s="68" t="s">
        <v>26</v>
      </c>
      <c r="F155" s="173">
        <v>650.03</v>
      </c>
      <c r="G155" s="108"/>
      <c r="H155" s="118">
        <f>ROUND(G155,2)*ROUND(F155,2)</f>
        <v>0</v>
      </c>
      <c r="I155" s="44"/>
      <c r="J155" s="45"/>
      <c r="K155" s="46"/>
    </row>
    <row r="156" spans="1:11" s="60" customFormat="1">
      <c r="A156" s="53"/>
      <c r="B156" s="169"/>
      <c r="C156" s="169"/>
      <c r="D156" s="54"/>
      <c r="E156" s="55"/>
      <c r="F156" s="56"/>
      <c r="G156" s="106" t="s">
        <v>145</v>
      </c>
      <c r="H156" s="116">
        <f>SUBTOTAL(9,H155:H155)</f>
        <v>0</v>
      </c>
      <c r="I156" s="57"/>
      <c r="J156" s="58"/>
      <c r="K156" s="59"/>
    </row>
    <row r="157" spans="1:11" s="60" customFormat="1">
      <c r="A157" s="53"/>
      <c r="B157" s="169"/>
      <c r="C157" s="169"/>
      <c r="D157" s="54"/>
      <c r="E157" s="86"/>
      <c r="F157" s="56"/>
      <c r="G157" s="106"/>
      <c r="H157" s="120"/>
      <c r="I157" s="57"/>
      <c r="J157" s="58"/>
      <c r="K157" s="59"/>
    </row>
    <row r="158" spans="1:11" s="60" customFormat="1">
      <c r="A158" s="53"/>
      <c r="B158" s="169"/>
      <c r="C158" s="103"/>
      <c r="D158" s="156"/>
      <c r="E158" s="55"/>
      <c r="F158" s="56"/>
      <c r="G158" s="106" t="s">
        <v>141</v>
      </c>
      <c r="H158" s="116">
        <f>SUM(H156,H153,H146,H149)</f>
        <v>0</v>
      </c>
      <c r="I158" s="57"/>
      <c r="J158" s="58"/>
      <c r="K158" s="59"/>
    </row>
    <row r="159" spans="1:11" s="60" customFormat="1" ht="16.5" thickBot="1">
      <c r="A159" s="53"/>
      <c r="B159" s="169"/>
      <c r="C159" s="169"/>
      <c r="D159" s="54"/>
      <c r="E159" s="86"/>
      <c r="F159" s="56"/>
      <c r="G159" s="106"/>
      <c r="H159" s="120"/>
      <c r="I159" s="57"/>
      <c r="J159" s="58"/>
      <c r="K159" s="59"/>
    </row>
    <row r="160" spans="1:11" s="47" customFormat="1" ht="16.5" thickBot="1">
      <c r="A160" s="195" t="s">
        <v>152</v>
      </c>
      <c r="B160" s="196"/>
      <c r="C160" s="196"/>
      <c r="D160" s="196"/>
      <c r="E160" s="196"/>
      <c r="F160" s="196"/>
      <c r="G160" s="196"/>
      <c r="H160" s="197"/>
      <c r="I160" s="44"/>
      <c r="J160" s="45"/>
      <c r="K160" s="46"/>
    </row>
    <row r="161" spans="1:11" s="47" customFormat="1">
      <c r="A161" s="41">
        <v>25</v>
      </c>
      <c r="B161" s="65"/>
      <c r="C161" s="61"/>
      <c r="D161" s="79" t="s">
        <v>127</v>
      </c>
      <c r="E161" s="42"/>
      <c r="F161" s="43"/>
      <c r="G161" s="107"/>
      <c r="H161" s="117"/>
      <c r="I161" s="44"/>
      <c r="J161" s="45"/>
      <c r="K161" s="46"/>
    </row>
    <row r="162" spans="1:11" s="47" customFormat="1" ht="34.5" customHeight="1">
      <c r="A162" s="48" t="s">
        <v>143</v>
      </c>
      <c r="B162" s="155" t="s">
        <v>208</v>
      </c>
      <c r="C162" s="70" t="s">
        <v>209</v>
      </c>
      <c r="D162" s="171" t="s">
        <v>128</v>
      </c>
      <c r="E162" s="172" t="s">
        <v>26</v>
      </c>
      <c r="F162" s="173">
        <v>488.04</v>
      </c>
      <c r="G162" s="108"/>
      <c r="H162" s="118">
        <f>ROUND(G162,2)*ROUND(F162,2)</f>
        <v>0</v>
      </c>
      <c r="I162" s="44"/>
      <c r="J162" s="45"/>
      <c r="K162" s="46"/>
    </row>
    <row r="163" spans="1:11" s="60" customFormat="1">
      <c r="A163" s="53"/>
      <c r="B163" s="169"/>
      <c r="C163" s="103"/>
      <c r="D163" s="103"/>
      <c r="E163" s="103"/>
      <c r="F163" s="103"/>
      <c r="G163" s="106" t="s">
        <v>146</v>
      </c>
      <c r="H163" s="116">
        <f>SUBTOTAL(9,H162:H162)</f>
        <v>0</v>
      </c>
      <c r="I163" s="57"/>
      <c r="J163" s="58"/>
      <c r="K163" s="59"/>
    </row>
    <row r="164" spans="1:11" s="47" customFormat="1">
      <c r="A164" s="80">
        <v>26</v>
      </c>
      <c r="B164" s="81"/>
      <c r="C164" s="82"/>
      <c r="D164" s="83" t="s">
        <v>130</v>
      </c>
      <c r="E164" s="84"/>
      <c r="F164" s="85"/>
      <c r="G164" s="109"/>
      <c r="H164" s="119"/>
      <c r="I164" s="44"/>
      <c r="J164" s="45"/>
      <c r="K164" s="46"/>
    </row>
    <row r="165" spans="1:11" s="47" customFormat="1" ht="50.25" customHeight="1">
      <c r="A165" s="66" t="s">
        <v>144</v>
      </c>
      <c r="B165" s="67" t="s">
        <v>132</v>
      </c>
      <c r="C165" s="70" t="s">
        <v>256</v>
      </c>
      <c r="D165" s="171" t="s">
        <v>257</v>
      </c>
      <c r="E165" s="68" t="s">
        <v>258</v>
      </c>
      <c r="F165" s="173">
        <v>614.88</v>
      </c>
      <c r="G165" s="108"/>
      <c r="H165" s="118">
        <f>ROUND(G165,2)*ROUND(F165,2)</f>
        <v>0</v>
      </c>
      <c r="I165" s="124"/>
      <c r="J165" s="125"/>
      <c r="K165" s="46"/>
    </row>
    <row r="166" spans="1:11" s="60" customFormat="1">
      <c r="A166" s="53"/>
      <c r="B166" s="169"/>
      <c r="C166" s="103"/>
      <c r="D166" s="103"/>
      <c r="E166" s="103"/>
      <c r="F166" s="103"/>
      <c r="G166" s="106" t="s">
        <v>147</v>
      </c>
      <c r="H166" s="116">
        <f>SUBTOTAL(9,H165:H165)</f>
        <v>0</v>
      </c>
      <c r="I166" s="57"/>
      <c r="J166" s="58"/>
      <c r="K166" s="59"/>
    </row>
    <row r="167" spans="1:11" s="47" customFormat="1">
      <c r="A167" s="80">
        <v>27</v>
      </c>
      <c r="B167" s="81"/>
      <c r="C167" s="82"/>
      <c r="D167" s="83" t="s">
        <v>18</v>
      </c>
      <c r="E167" s="84"/>
      <c r="F167" s="85"/>
      <c r="G167" s="109"/>
      <c r="H167" s="119"/>
      <c r="I167" s="44"/>
      <c r="J167" s="45"/>
      <c r="K167" s="46"/>
    </row>
    <row r="168" spans="1:11" s="47" customFormat="1" ht="32.25" customHeight="1">
      <c r="A168" s="48" t="s">
        <v>148</v>
      </c>
      <c r="B168" s="49" t="s">
        <v>36</v>
      </c>
      <c r="C168" s="63" t="s">
        <v>39</v>
      </c>
      <c r="D168" s="52" t="s">
        <v>40</v>
      </c>
      <c r="E168" s="50" t="s">
        <v>26</v>
      </c>
      <c r="F168" s="64">
        <v>488.04</v>
      </c>
      <c r="G168" s="105"/>
      <c r="H168" s="115">
        <f>ROUND(G168,2)*ROUND(F168,2)</f>
        <v>0</v>
      </c>
      <c r="I168" s="44"/>
      <c r="J168" s="45"/>
      <c r="K168" s="46"/>
    </row>
    <row r="169" spans="1:11" s="47" customFormat="1" ht="33.75" customHeight="1">
      <c r="A169" s="48" t="s">
        <v>240</v>
      </c>
      <c r="B169" s="49" t="s">
        <v>36</v>
      </c>
      <c r="C169" s="63" t="s">
        <v>135</v>
      </c>
      <c r="D169" s="52" t="s">
        <v>134</v>
      </c>
      <c r="E169" s="71" t="s">
        <v>56</v>
      </c>
      <c r="F169" s="72">
        <v>48.8</v>
      </c>
      <c r="G169" s="108"/>
      <c r="H169" s="118">
        <f>ROUND(G169,2)*ROUND(F169,2)</f>
        <v>0</v>
      </c>
      <c r="I169" s="44"/>
      <c r="J169" s="45"/>
      <c r="K169" s="46"/>
    </row>
    <row r="170" spans="1:11" s="60" customFormat="1">
      <c r="A170" s="53"/>
      <c r="B170" s="169"/>
      <c r="C170" s="169"/>
      <c r="D170" s="193" t="s">
        <v>149</v>
      </c>
      <c r="E170" s="193"/>
      <c r="F170" s="193"/>
      <c r="G170" s="194"/>
      <c r="H170" s="116">
        <f>SUBTOTAL(9,H168:H169)</f>
        <v>0</v>
      </c>
      <c r="I170" s="57"/>
      <c r="J170" s="58"/>
      <c r="K170" s="59"/>
    </row>
    <row r="171" spans="1:11" s="47" customFormat="1">
      <c r="A171" s="41">
        <v>28</v>
      </c>
      <c r="B171" s="65"/>
      <c r="C171" s="65"/>
      <c r="D171" s="62" t="s">
        <v>44</v>
      </c>
      <c r="E171" s="42"/>
      <c r="F171" s="43"/>
      <c r="G171" s="107"/>
      <c r="H171" s="117"/>
      <c r="I171" s="44"/>
      <c r="J171" s="45"/>
      <c r="K171" s="46"/>
    </row>
    <row r="172" spans="1:11" s="47" customFormat="1" ht="48" customHeight="1">
      <c r="A172" s="66" t="s">
        <v>154</v>
      </c>
      <c r="B172" s="49" t="s">
        <v>36</v>
      </c>
      <c r="C172" s="70" t="s">
        <v>53</v>
      </c>
      <c r="D172" s="171" t="s">
        <v>50</v>
      </c>
      <c r="E172" s="68" t="s">
        <v>26</v>
      </c>
      <c r="F172" s="174">
        <v>488.04</v>
      </c>
      <c r="G172" s="108"/>
      <c r="H172" s="118">
        <f>ROUND(G172,2)*ROUND(F172,2)</f>
        <v>0</v>
      </c>
      <c r="I172" s="44"/>
      <c r="J172" s="45"/>
      <c r="K172" s="46"/>
    </row>
    <row r="173" spans="1:11" s="60" customFormat="1">
      <c r="A173" s="53"/>
      <c r="B173" s="169"/>
      <c r="C173" s="169"/>
      <c r="D173" s="54"/>
      <c r="E173" s="55"/>
      <c r="F173" s="56"/>
      <c r="G173" s="106" t="s">
        <v>158</v>
      </c>
      <c r="H173" s="116">
        <f>SUBTOTAL(9,H172:H172)</f>
        <v>0</v>
      </c>
      <c r="I173" s="57"/>
      <c r="J173" s="58"/>
      <c r="K173" s="59"/>
    </row>
    <row r="174" spans="1:11" s="60" customFormat="1">
      <c r="A174" s="53"/>
      <c r="B174" s="169"/>
      <c r="C174" s="169"/>
      <c r="D174" s="54"/>
      <c r="E174" s="86"/>
      <c r="F174" s="56"/>
      <c r="G174" s="106"/>
      <c r="H174" s="120"/>
      <c r="I174" s="57"/>
      <c r="J174" s="58"/>
      <c r="K174" s="59"/>
    </row>
    <row r="175" spans="1:11" s="60" customFormat="1">
      <c r="A175" s="53"/>
      <c r="B175" s="169"/>
      <c r="C175" s="103"/>
      <c r="D175" s="103"/>
      <c r="E175" s="103"/>
      <c r="F175" s="103"/>
      <c r="G175" s="106" t="s">
        <v>150</v>
      </c>
      <c r="H175" s="116">
        <f>SUM(H173,H170,H163,H166)</f>
        <v>0</v>
      </c>
      <c r="I175" s="57"/>
      <c r="J175" s="58"/>
      <c r="K175" s="59"/>
    </row>
    <row r="176" spans="1:11" s="60" customFormat="1" ht="16.5" thickBot="1">
      <c r="A176" s="53"/>
      <c r="B176" s="169"/>
      <c r="C176" s="169"/>
      <c r="D176" s="54"/>
      <c r="E176" s="86"/>
      <c r="F176" s="56"/>
      <c r="G176" s="106"/>
      <c r="H176" s="120"/>
      <c r="I176" s="57"/>
      <c r="J176" s="58"/>
      <c r="K176" s="59"/>
    </row>
    <row r="177" spans="1:11" s="47" customFormat="1" ht="16.5" thickBot="1">
      <c r="A177" s="195" t="s">
        <v>151</v>
      </c>
      <c r="B177" s="196"/>
      <c r="C177" s="196"/>
      <c r="D177" s="196"/>
      <c r="E177" s="196"/>
      <c r="F177" s="196"/>
      <c r="G177" s="196"/>
      <c r="H177" s="197"/>
      <c r="I177" s="44"/>
      <c r="J177" s="45"/>
      <c r="K177" s="46"/>
    </row>
    <row r="178" spans="1:11" s="47" customFormat="1">
      <c r="A178" s="41">
        <v>29</v>
      </c>
      <c r="B178" s="65"/>
      <c r="C178" s="61"/>
      <c r="D178" s="79" t="s">
        <v>127</v>
      </c>
      <c r="E178" s="42"/>
      <c r="F178" s="43"/>
      <c r="G178" s="107"/>
      <c r="H178" s="117"/>
      <c r="I178" s="44"/>
      <c r="J178" s="45"/>
      <c r="K178" s="46"/>
    </row>
    <row r="179" spans="1:11" s="47" customFormat="1" ht="31.5" customHeight="1">
      <c r="A179" s="48" t="s">
        <v>155</v>
      </c>
      <c r="B179" s="155" t="s">
        <v>208</v>
      </c>
      <c r="C179" s="70" t="s">
        <v>209</v>
      </c>
      <c r="D179" s="171" t="s">
        <v>128</v>
      </c>
      <c r="E179" s="172" t="s">
        <v>26</v>
      </c>
      <c r="F179" s="173">
        <v>607.54</v>
      </c>
      <c r="G179" s="108"/>
      <c r="H179" s="118">
        <f>ROUND(G179,2)*ROUND(F179,2)</f>
        <v>0</v>
      </c>
      <c r="I179" s="44"/>
      <c r="J179" s="45"/>
      <c r="K179" s="46"/>
    </row>
    <row r="180" spans="1:11" s="60" customFormat="1">
      <c r="A180" s="53"/>
      <c r="B180" s="169"/>
      <c r="C180" s="103"/>
      <c r="D180" s="103"/>
      <c r="E180" s="103"/>
      <c r="F180" s="103"/>
      <c r="G180" s="106" t="s">
        <v>159</v>
      </c>
      <c r="H180" s="116">
        <f>SUBTOTAL(9,H179:H179)</f>
        <v>0</v>
      </c>
      <c r="I180" s="57"/>
      <c r="J180" s="58"/>
      <c r="K180" s="59"/>
    </row>
    <row r="181" spans="1:11" s="47" customFormat="1">
      <c r="A181" s="80">
        <v>30</v>
      </c>
      <c r="B181" s="81"/>
      <c r="C181" s="82"/>
      <c r="D181" s="83" t="s">
        <v>130</v>
      </c>
      <c r="E181" s="84"/>
      <c r="F181" s="85"/>
      <c r="G181" s="109"/>
      <c r="H181" s="119"/>
      <c r="I181" s="44"/>
      <c r="J181" s="45"/>
      <c r="K181" s="46"/>
    </row>
    <row r="182" spans="1:11" s="47" customFormat="1" ht="50.25" customHeight="1">
      <c r="A182" s="66" t="s">
        <v>156</v>
      </c>
      <c r="B182" s="67" t="s">
        <v>132</v>
      </c>
      <c r="C182" s="70" t="s">
        <v>256</v>
      </c>
      <c r="D182" s="171" t="s">
        <v>257</v>
      </c>
      <c r="E182" s="68" t="s">
        <v>258</v>
      </c>
      <c r="F182" s="173">
        <v>880.87</v>
      </c>
      <c r="G182" s="108"/>
      <c r="H182" s="118">
        <f>ROUND(G182,2)*ROUND(F182,2)</f>
        <v>0</v>
      </c>
      <c r="I182" s="124"/>
      <c r="J182" s="125"/>
      <c r="K182" s="46"/>
    </row>
    <row r="183" spans="1:11" s="60" customFormat="1">
      <c r="A183" s="53"/>
      <c r="B183" s="169"/>
      <c r="C183" s="103"/>
      <c r="D183" s="103"/>
      <c r="E183" s="103"/>
      <c r="F183" s="103"/>
      <c r="G183" s="106" t="s">
        <v>160</v>
      </c>
      <c r="H183" s="116">
        <f>SUBTOTAL(9,H182:H182)</f>
        <v>0</v>
      </c>
      <c r="I183" s="57"/>
      <c r="J183" s="58"/>
      <c r="K183" s="59"/>
    </row>
    <row r="184" spans="1:11" s="47" customFormat="1">
      <c r="A184" s="80">
        <v>31</v>
      </c>
      <c r="B184" s="81"/>
      <c r="C184" s="82"/>
      <c r="D184" s="83" t="s">
        <v>18</v>
      </c>
      <c r="E184" s="84"/>
      <c r="F184" s="85"/>
      <c r="G184" s="109"/>
      <c r="H184" s="119"/>
      <c r="I184" s="44"/>
      <c r="J184" s="45"/>
      <c r="K184" s="46"/>
    </row>
    <row r="185" spans="1:11" s="47" customFormat="1" ht="30">
      <c r="A185" s="48" t="s">
        <v>157</v>
      </c>
      <c r="B185" s="49" t="s">
        <v>36</v>
      </c>
      <c r="C185" s="63" t="s">
        <v>39</v>
      </c>
      <c r="D185" s="52" t="s">
        <v>40</v>
      </c>
      <c r="E185" s="50" t="s">
        <v>26</v>
      </c>
      <c r="F185" s="64">
        <v>607.54</v>
      </c>
      <c r="G185" s="105"/>
      <c r="H185" s="115">
        <f>ROUND(G185,2)*ROUND(F185,2)</f>
        <v>0</v>
      </c>
      <c r="I185" s="44"/>
      <c r="J185" s="45"/>
      <c r="K185" s="46"/>
    </row>
    <row r="186" spans="1:11" s="47" customFormat="1" ht="33.75" customHeight="1">
      <c r="A186" s="48" t="s">
        <v>241</v>
      </c>
      <c r="B186" s="49" t="s">
        <v>36</v>
      </c>
      <c r="C186" s="63" t="s">
        <v>135</v>
      </c>
      <c r="D186" s="52" t="s">
        <v>134</v>
      </c>
      <c r="E186" s="71" t="s">
        <v>56</v>
      </c>
      <c r="F186" s="72">
        <v>60.75</v>
      </c>
      <c r="G186" s="108"/>
      <c r="H186" s="118">
        <f>ROUND(G186,2)*ROUND(F186,2)</f>
        <v>0</v>
      </c>
      <c r="I186" s="44"/>
      <c r="J186" s="45"/>
      <c r="K186" s="46"/>
    </row>
    <row r="187" spans="1:11" s="60" customFormat="1">
      <c r="A187" s="53"/>
      <c r="B187" s="169"/>
      <c r="C187" s="169"/>
      <c r="D187" s="193" t="s">
        <v>161</v>
      </c>
      <c r="E187" s="193"/>
      <c r="F187" s="193"/>
      <c r="G187" s="194"/>
      <c r="H187" s="116">
        <f>SUBTOTAL(9,H185:H186)</f>
        <v>0</v>
      </c>
      <c r="I187" s="57"/>
      <c r="J187" s="58"/>
      <c r="K187" s="59"/>
    </row>
    <row r="188" spans="1:11" s="47" customFormat="1">
      <c r="A188" s="41">
        <v>32</v>
      </c>
      <c r="B188" s="65"/>
      <c r="C188" s="65"/>
      <c r="D188" s="62" t="s">
        <v>44</v>
      </c>
      <c r="E188" s="42"/>
      <c r="F188" s="43"/>
      <c r="G188" s="107"/>
      <c r="H188" s="117"/>
      <c r="I188" s="44"/>
      <c r="J188" s="45"/>
      <c r="K188" s="46"/>
    </row>
    <row r="189" spans="1:11" s="47" customFormat="1" ht="48" customHeight="1">
      <c r="A189" s="66" t="s">
        <v>162</v>
      </c>
      <c r="B189" s="49" t="s">
        <v>36</v>
      </c>
      <c r="C189" s="70" t="s">
        <v>53</v>
      </c>
      <c r="D189" s="171" t="s">
        <v>50</v>
      </c>
      <c r="E189" s="68" t="s">
        <v>26</v>
      </c>
      <c r="F189" s="174">
        <v>607.54</v>
      </c>
      <c r="G189" s="108"/>
      <c r="H189" s="118">
        <f>ROUND(G189,2)*ROUND(F189,2)</f>
        <v>0</v>
      </c>
      <c r="I189" s="44"/>
      <c r="J189" s="45"/>
      <c r="K189" s="46"/>
    </row>
    <row r="190" spans="1:11" s="60" customFormat="1">
      <c r="A190" s="53"/>
      <c r="B190" s="169"/>
      <c r="C190" s="169"/>
      <c r="D190" s="54"/>
      <c r="E190" s="55"/>
      <c r="F190" s="56"/>
      <c r="G190" s="106" t="s">
        <v>163</v>
      </c>
      <c r="H190" s="116">
        <f>SUBTOTAL(9,H189:H189)</f>
        <v>0</v>
      </c>
      <c r="I190" s="57"/>
      <c r="J190" s="58"/>
      <c r="K190" s="59"/>
    </row>
    <row r="191" spans="1:11" s="60" customFormat="1">
      <c r="A191" s="53"/>
      <c r="B191" s="169"/>
      <c r="C191" s="169"/>
      <c r="D191" s="54"/>
      <c r="E191" s="86"/>
      <c r="F191" s="56"/>
      <c r="G191" s="106"/>
      <c r="H191" s="120"/>
      <c r="I191" s="57"/>
      <c r="J191" s="58"/>
      <c r="K191" s="59"/>
    </row>
    <row r="192" spans="1:11" s="60" customFormat="1">
      <c r="A192" s="53"/>
      <c r="B192" s="169"/>
      <c r="C192" s="103"/>
      <c r="D192" s="103"/>
      <c r="E192" s="103"/>
      <c r="F192" s="56"/>
      <c r="G192" s="106" t="s">
        <v>153</v>
      </c>
      <c r="H192" s="116">
        <f>SUM(H190,H187,H180,H183)</f>
        <v>0</v>
      </c>
      <c r="I192" s="57"/>
      <c r="J192" s="58"/>
      <c r="K192" s="59"/>
    </row>
    <row r="193" spans="1:16" s="60" customFormat="1" ht="16.5" thickBot="1">
      <c r="A193" s="53"/>
      <c r="B193" s="169"/>
      <c r="C193" s="169"/>
      <c r="D193" s="54"/>
      <c r="E193" s="86"/>
      <c r="F193" s="56"/>
      <c r="G193" s="106"/>
      <c r="H193" s="120"/>
      <c r="I193" s="57"/>
      <c r="J193" s="58"/>
      <c r="K193" s="59"/>
    </row>
    <row r="194" spans="1:16" s="47" customFormat="1" ht="16.5" thickBot="1">
      <c r="A194" s="195" t="s">
        <v>170</v>
      </c>
      <c r="B194" s="196"/>
      <c r="C194" s="196"/>
      <c r="D194" s="196"/>
      <c r="E194" s="196"/>
      <c r="F194" s="196"/>
      <c r="G194" s="196"/>
      <c r="H194" s="197"/>
      <c r="I194" s="44"/>
      <c r="J194" s="45"/>
      <c r="K194" s="46"/>
    </row>
    <row r="195" spans="1:16" s="47" customFormat="1">
      <c r="A195" s="41">
        <v>33</v>
      </c>
      <c r="B195" s="65"/>
      <c r="C195" s="61"/>
      <c r="D195" s="79" t="s">
        <v>127</v>
      </c>
      <c r="E195" s="42"/>
      <c r="F195" s="43"/>
      <c r="G195" s="107"/>
      <c r="H195" s="117"/>
      <c r="I195" s="44"/>
      <c r="J195" s="45"/>
      <c r="K195" s="46"/>
    </row>
    <row r="196" spans="1:16" s="47" customFormat="1" ht="31.5" customHeight="1">
      <c r="A196" s="48" t="s">
        <v>164</v>
      </c>
      <c r="B196" s="155" t="s">
        <v>208</v>
      </c>
      <c r="C196" s="70" t="s">
        <v>209</v>
      </c>
      <c r="D196" s="171" t="s">
        <v>128</v>
      </c>
      <c r="E196" s="172" t="s">
        <v>26</v>
      </c>
      <c r="F196" s="173">
        <v>788.48</v>
      </c>
      <c r="G196" s="108"/>
      <c r="H196" s="118">
        <f>ROUND(G196,2)*ROUND(F196,2)</f>
        <v>0</v>
      </c>
      <c r="I196" s="44"/>
      <c r="J196" s="45"/>
      <c r="K196" s="46"/>
    </row>
    <row r="197" spans="1:16" s="60" customFormat="1">
      <c r="A197" s="53"/>
      <c r="B197" s="169"/>
      <c r="C197" s="103"/>
      <c r="D197" s="103"/>
      <c r="E197" s="103"/>
      <c r="F197" s="103"/>
      <c r="G197" s="106" t="s">
        <v>165</v>
      </c>
      <c r="H197" s="116">
        <f>SUBTOTAL(9,H196:H196)</f>
        <v>0</v>
      </c>
      <c r="I197" s="57"/>
      <c r="J197" s="58"/>
      <c r="K197" s="59"/>
    </row>
    <row r="198" spans="1:16" s="47" customFormat="1">
      <c r="A198" s="80">
        <v>34</v>
      </c>
      <c r="B198" s="81"/>
      <c r="C198" s="82"/>
      <c r="D198" s="83" t="s">
        <v>130</v>
      </c>
      <c r="E198" s="84"/>
      <c r="F198" s="85"/>
      <c r="G198" s="109"/>
      <c r="H198" s="119"/>
      <c r="I198" s="44"/>
      <c r="J198" s="45"/>
      <c r="K198" s="46"/>
    </row>
    <row r="199" spans="1:16" s="47" customFormat="1" ht="50.25" customHeight="1">
      <c r="A199" s="66" t="s">
        <v>166</v>
      </c>
      <c r="B199" s="67" t="s">
        <v>132</v>
      </c>
      <c r="C199" s="70" t="s">
        <v>256</v>
      </c>
      <c r="D199" s="171" t="s">
        <v>257</v>
      </c>
      <c r="E199" s="68" t="s">
        <v>258</v>
      </c>
      <c r="F199" s="173">
        <v>1465.63</v>
      </c>
      <c r="G199" s="108"/>
      <c r="H199" s="118">
        <f>ROUND(G199,2)*ROUND(F199,2)</f>
        <v>0</v>
      </c>
      <c r="I199" s="124"/>
      <c r="J199" s="125"/>
      <c r="K199" s="46"/>
    </row>
    <row r="200" spans="1:16" s="60" customFormat="1">
      <c r="A200" s="53"/>
      <c r="B200" s="169"/>
      <c r="C200" s="103"/>
      <c r="D200" s="103"/>
      <c r="E200" s="103"/>
      <c r="F200" s="103"/>
      <c r="G200" s="106" t="s">
        <v>167</v>
      </c>
      <c r="H200" s="116">
        <f>SUBTOTAL(9,H199:H199)</f>
        <v>0</v>
      </c>
      <c r="I200" s="57"/>
      <c r="J200" s="58"/>
      <c r="K200" s="59"/>
    </row>
    <row r="201" spans="1:16" s="47" customFormat="1">
      <c r="A201" s="80">
        <v>35</v>
      </c>
      <c r="B201" s="81"/>
      <c r="C201" s="82"/>
      <c r="D201" s="83" t="s">
        <v>18</v>
      </c>
      <c r="E201" s="84"/>
      <c r="F201" s="85"/>
      <c r="G201" s="109"/>
      <c r="H201" s="119"/>
      <c r="I201" s="44"/>
      <c r="J201" s="45"/>
      <c r="K201" s="46"/>
    </row>
    <row r="202" spans="1:16" s="47" customFormat="1" ht="30">
      <c r="A202" s="48" t="s">
        <v>168</v>
      </c>
      <c r="B202" s="49" t="s">
        <v>36</v>
      </c>
      <c r="C202" s="63" t="s">
        <v>39</v>
      </c>
      <c r="D202" s="52" t="s">
        <v>40</v>
      </c>
      <c r="E202" s="50" t="s">
        <v>26</v>
      </c>
      <c r="F202" s="72">
        <v>788.48</v>
      </c>
      <c r="G202" s="105"/>
      <c r="H202" s="115">
        <f>ROUND(G202,2)*ROUND(F202,2)</f>
        <v>0</v>
      </c>
      <c r="I202" s="44"/>
      <c r="J202" s="45"/>
      <c r="K202" s="46"/>
    </row>
    <row r="203" spans="1:16" s="47" customFormat="1" ht="33.75" customHeight="1">
      <c r="A203" s="48" t="s">
        <v>242</v>
      </c>
      <c r="B203" s="49" t="s">
        <v>36</v>
      </c>
      <c r="C203" s="63" t="s">
        <v>135</v>
      </c>
      <c r="D203" s="52" t="s">
        <v>134</v>
      </c>
      <c r="E203" s="71" t="s">
        <v>56</v>
      </c>
      <c r="F203" s="72">
        <v>78.84</v>
      </c>
      <c r="G203" s="108"/>
      <c r="H203" s="118">
        <f>ROUND(G203,2)*ROUND(F203,2)</f>
        <v>0</v>
      </c>
      <c r="I203" s="44"/>
      <c r="J203" s="45"/>
      <c r="K203" s="46"/>
    </row>
    <row r="204" spans="1:16" s="60" customFormat="1">
      <c r="A204" s="53"/>
      <c r="B204" s="169"/>
      <c r="C204" s="169"/>
      <c r="D204" s="193" t="s">
        <v>169</v>
      </c>
      <c r="E204" s="193"/>
      <c r="F204" s="193"/>
      <c r="G204" s="194"/>
      <c r="H204" s="116">
        <f>SUBTOTAL(9,H202:H203)</f>
        <v>0</v>
      </c>
      <c r="I204" s="57"/>
      <c r="J204" s="58"/>
      <c r="K204" s="59"/>
    </row>
    <row r="205" spans="1:16" s="47" customFormat="1">
      <c r="A205" s="41">
        <v>36</v>
      </c>
      <c r="B205" s="65"/>
      <c r="C205" s="65"/>
      <c r="D205" s="62" t="s">
        <v>44</v>
      </c>
      <c r="E205" s="42"/>
      <c r="F205" s="43"/>
      <c r="G205" s="107"/>
      <c r="H205" s="117"/>
      <c r="I205" s="44"/>
      <c r="J205" s="45"/>
      <c r="K205" s="46"/>
    </row>
    <row r="206" spans="1:16" s="47" customFormat="1" ht="48" customHeight="1">
      <c r="A206" s="66" t="s">
        <v>174</v>
      </c>
      <c r="B206" s="49" t="s">
        <v>36</v>
      </c>
      <c r="C206" s="70" t="s">
        <v>53</v>
      </c>
      <c r="D206" s="171" t="s">
        <v>50</v>
      </c>
      <c r="E206" s="68" t="s">
        <v>26</v>
      </c>
      <c r="F206" s="173">
        <v>788.48</v>
      </c>
      <c r="G206" s="108"/>
      <c r="H206" s="118">
        <f>ROUND(G206,2)*ROUND(F206,2)</f>
        <v>0</v>
      </c>
      <c r="I206" s="44"/>
      <c r="J206" s="45"/>
      <c r="K206" s="46"/>
    </row>
    <row r="207" spans="1:16" s="60" customFormat="1">
      <c r="A207" s="53"/>
      <c r="B207" s="169"/>
      <c r="C207" s="169"/>
      <c r="D207" s="54"/>
      <c r="E207" s="55"/>
      <c r="F207" s="56"/>
      <c r="G207" s="106" t="s">
        <v>175</v>
      </c>
      <c r="H207" s="116">
        <f>SUBTOTAL(9,H206:H206)</f>
        <v>0</v>
      </c>
      <c r="I207" s="57"/>
      <c r="J207" s="58"/>
      <c r="K207" s="59"/>
      <c r="M207" s="36"/>
      <c r="N207" s="36"/>
      <c r="O207" s="36"/>
      <c r="P207" s="141"/>
    </row>
    <row r="208" spans="1:16" s="60" customFormat="1">
      <c r="A208" s="53"/>
      <c r="B208" s="169"/>
      <c r="C208" s="169"/>
      <c r="D208" s="54"/>
      <c r="E208" s="86"/>
      <c r="F208" s="56"/>
      <c r="G208" s="106"/>
      <c r="H208" s="120"/>
      <c r="I208" s="57"/>
      <c r="J208" s="58"/>
      <c r="K208" s="59"/>
    </row>
    <row r="209" spans="1:16" s="60" customFormat="1">
      <c r="A209" s="53"/>
      <c r="B209" s="169"/>
      <c r="C209" s="103"/>
      <c r="D209" s="156"/>
      <c r="E209" s="55"/>
      <c r="F209" s="56"/>
      <c r="G209" s="106" t="s">
        <v>171</v>
      </c>
      <c r="H209" s="116">
        <f>SUM(H207,H204,H197,H200)</f>
        <v>0</v>
      </c>
      <c r="I209" s="57"/>
      <c r="J209" s="58"/>
      <c r="K209" s="59"/>
    </row>
    <row r="210" spans="1:16" s="60" customFormat="1" ht="16.5" thickBot="1">
      <c r="A210" s="53"/>
      <c r="B210" s="169"/>
      <c r="C210" s="169"/>
      <c r="D210" s="54"/>
      <c r="E210" s="86"/>
      <c r="F210" s="56"/>
      <c r="G210" s="106"/>
      <c r="H210" s="120"/>
      <c r="I210" s="57"/>
      <c r="J210" s="58"/>
      <c r="K210" s="59"/>
    </row>
    <row r="211" spans="1:16" s="47" customFormat="1" ht="16.5" thickBot="1">
      <c r="A211" s="195" t="s">
        <v>172</v>
      </c>
      <c r="B211" s="196"/>
      <c r="C211" s="196"/>
      <c r="D211" s="196"/>
      <c r="E211" s="196"/>
      <c r="F211" s="196"/>
      <c r="G211" s="196"/>
      <c r="H211" s="197"/>
      <c r="I211" s="44"/>
      <c r="J211" s="45"/>
      <c r="K211" s="46"/>
    </row>
    <row r="212" spans="1:16" s="47" customFormat="1">
      <c r="A212" s="41">
        <v>37</v>
      </c>
      <c r="B212" s="65"/>
      <c r="C212" s="61"/>
      <c r="D212" s="79" t="s">
        <v>127</v>
      </c>
      <c r="E212" s="42"/>
      <c r="F212" s="43"/>
      <c r="G212" s="107"/>
      <c r="H212" s="117"/>
      <c r="I212" s="44"/>
      <c r="J212" s="45"/>
      <c r="K212" s="46"/>
    </row>
    <row r="213" spans="1:16" s="47" customFormat="1" ht="31.5" customHeight="1">
      <c r="A213" s="48" t="s">
        <v>176</v>
      </c>
      <c r="B213" s="155" t="s">
        <v>208</v>
      </c>
      <c r="C213" s="70" t="s">
        <v>209</v>
      </c>
      <c r="D213" s="171" t="s">
        <v>128</v>
      </c>
      <c r="E213" s="172" t="s">
        <v>26</v>
      </c>
      <c r="F213" s="173">
        <v>293.81</v>
      </c>
      <c r="G213" s="108"/>
      <c r="H213" s="118">
        <f>ROUND(G213,2)*ROUND(F213,2)</f>
        <v>0</v>
      </c>
      <c r="I213" s="44"/>
      <c r="J213" s="45"/>
      <c r="K213" s="46"/>
    </row>
    <row r="214" spans="1:16" s="60" customFormat="1">
      <c r="A214" s="53"/>
      <c r="B214" s="169"/>
      <c r="C214" s="103"/>
      <c r="D214" s="103"/>
      <c r="E214" s="103"/>
      <c r="F214" s="103"/>
      <c r="G214" s="106" t="s">
        <v>177</v>
      </c>
      <c r="H214" s="116">
        <f>SUBTOTAL(9,H213:H213)</f>
        <v>0</v>
      </c>
      <c r="I214" s="57"/>
      <c r="J214" s="58"/>
      <c r="K214" s="59"/>
    </row>
    <row r="215" spans="1:16" s="47" customFormat="1">
      <c r="A215" s="80">
        <v>38</v>
      </c>
      <c r="B215" s="81"/>
      <c r="C215" s="82"/>
      <c r="D215" s="83" t="s">
        <v>130</v>
      </c>
      <c r="E215" s="84"/>
      <c r="F215" s="85"/>
      <c r="G215" s="109"/>
      <c r="H215" s="119"/>
      <c r="I215" s="44"/>
      <c r="J215" s="45"/>
      <c r="K215" s="46"/>
    </row>
    <row r="216" spans="1:16" s="47" customFormat="1" ht="50.25" customHeight="1">
      <c r="A216" s="66" t="s">
        <v>178</v>
      </c>
      <c r="B216" s="67" t="s">
        <v>132</v>
      </c>
      <c r="C216" s="70" t="s">
        <v>256</v>
      </c>
      <c r="D216" s="171" t="s">
        <v>257</v>
      </c>
      <c r="E216" s="68" t="s">
        <v>258</v>
      </c>
      <c r="F216" s="173">
        <v>126.92</v>
      </c>
      <c r="G216" s="108"/>
      <c r="H216" s="118">
        <f>ROUND(G216,2)*ROUND(F216,2)</f>
        <v>0</v>
      </c>
      <c r="I216" s="124"/>
      <c r="J216" s="125"/>
      <c r="K216" s="46"/>
    </row>
    <row r="217" spans="1:16" s="60" customFormat="1">
      <c r="A217" s="53"/>
      <c r="B217" s="169"/>
      <c r="C217" s="103"/>
      <c r="D217" s="103"/>
      <c r="E217" s="103"/>
      <c r="F217" s="103"/>
      <c r="G217" s="106" t="s">
        <v>179</v>
      </c>
      <c r="H217" s="116">
        <f>SUBTOTAL(9,H216:H216)</f>
        <v>0</v>
      </c>
      <c r="I217" s="57"/>
      <c r="J217" s="58"/>
      <c r="K217" s="59"/>
    </row>
    <row r="218" spans="1:16" s="47" customFormat="1">
      <c r="A218" s="80">
        <v>39</v>
      </c>
      <c r="B218" s="81"/>
      <c r="C218" s="82"/>
      <c r="D218" s="83" t="s">
        <v>18</v>
      </c>
      <c r="E218" s="84"/>
      <c r="F218" s="85"/>
      <c r="G218" s="109"/>
      <c r="H218" s="119"/>
      <c r="I218" s="44"/>
      <c r="J218" s="45"/>
      <c r="K218" s="46"/>
    </row>
    <row r="219" spans="1:16" s="47" customFormat="1" ht="30">
      <c r="A219" s="48" t="s">
        <v>180</v>
      </c>
      <c r="B219" s="49" t="s">
        <v>36</v>
      </c>
      <c r="C219" s="63" t="s">
        <v>39</v>
      </c>
      <c r="D219" s="52" t="s">
        <v>40</v>
      </c>
      <c r="E219" s="50" t="s">
        <v>26</v>
      </c>
      <c r="F219" s="72">
        <v>293.81</v>
      </c>
      <c r="G219" s="105"/>
      <c r="H219" s="115">
        <f>ROUND(G219,2)*ROUND(F219,2)</f>
        <v>0</v>
      </c>
      <c r="I219" s="44"/>
      <c r="J219" s="45"/>
      <c r="K219" s="46"/>
      <c r="M219" s="36"/>
      <c r="N219" s="36"/>
      <c r="O219" s="36"/>
      <c r="P219" s="141"/>
    </row>
    <row r="220" spans="1:16" s="47" customFormat="1" ht="33.75" customHeight="1">
      <c r="A220" s="48" t="s">
        <v>243</v>
      </c>
      <c r="B220" s="49" t="s">
        <v>36</v>
      </c>
      <c r="C220" s="63" t="s">
        <v>135</v>
      </c>
      <c r="D220" s="52" t="s">
        <v>134</v>
      </c>
      <c r="E220" s="71" t="s">
        <v>56</v>
      </c>
      <c r="F220" s="72">
        <v>29.38</v>
      </c>
      <c r="G220" s="108"/>
      <c r="H220" s="118">
        <f>ROUND(G220,2)*ROUND(F220,2)</f>
        <v>0</v>
      </c>
      <c r="I220" s="44"/>
      <c r="J220" s="45"/>
      <c r="K220" s="46"/>
    </row>
    <row r="221" spans="1:16" s="60" customFormat="1">
      <c r="A221" s="53"/>
      <c r="B221" s="169"/>
      <c r="C221" s="169"/>
      <c r="D221" s="193" t="s">
        <v>181</v>
      </c>
      <c r="E221" s="193"/>
      <c r="F221" s="193"/>
      <c r="G221" s="194"/>
      <c r="H221" s="116">
        <f>SUBTOTAL(9,H219:H220)</f>
        <v>0</v>
      </c>
      <c r="I221" s="57"/>
      <c r="J221" s="58"/>
      <c r="K221" s="59"/>
    </row>
    <row r="222" spans="1:16" s="47" customFormat="1">
      <c r="A222" s="41">
        <v>40</v>
      </c>
      <c r="B222" s="65"/>
      <c r="C222" s="65"/>
      <c r="D222" s="62" t="s">
        <v>44</v>
      </c>
      <c r="E222" s="42"/>
      <c r="F222" s="43"/>
      <c r="G222" s="107"/>
      <c r="H222" s="117"/>
      <c r="I222" s="44"/>
      <c r="J222" s="45"/>
      <c r="K222" s="46"/>
    </row>
    <row r="223" spans="1:16" s="47" customFormat="1" ht="48" customHeight="1">
      <c r="A223" s="66" t="s">
        <v>244</v>
      </c>
      <c r="B223" s="49" t="s">
        <v>36</v>
      </c>
      <c r="C223" s="70" t="s">
        <v>53</v>
      </c>
      <c r="D223" s="171" t="s">
        <v>50</v>
      </c>
      <c r="E223" s="68" t="s">
        <v>26</v>
      </c>
      <c r="F223" s="173">
        <v>293.81</v>
      </c>
      <c r="G223" s="108"/>
      <c r="H223" s="118">
        <f>ROUND(G223,2)*ROUND(F223,2)</f>
        <v>0</v>
      </c>
      <c r="I223" s="44"/>
      <c r="J223" s="45"/>
      <c r="K223" s="46"/>
    </row>
    <row r="224" spans="1:16" s="60" customFormat="1">
      <c r="A224" s="53"/>
      <c r="B224" s="169"/>
      <c r="C224" s="169"/>
      <c r="D224" s="54"/>
      <c r="E224" s="55"/>
      <c r="F224" s="56"/>
      <c r="G224" s="106" t="s">
        <v>245</v>
      </c>
      <c r="H224" s="116">
        <f>SUBTOTAL(9,H223:H223)</f>
        <v>0</v>
      </c>
      <c r="I224" s="57"/>
      <c r="J224" s="58"/>
      <c r="K224" s="59"/>
    </row>
    <row r="225" spans="1:11" s="60" customFormat="1">
      <c r="A225" s="53"/>
      <c r="B225" s="169"/>
      <c r="C225" s="169"/>
      <c r="D225" s="54"/>
      <c r="E225" s="86"/>
      <c r="F225" s="56"/>
      <c r="G225" s="106"/>
      <c r="H225" s="120"/>
      <c r="I225" s="57"/>
      <c r="J225" s="58"/>
      <c r="K225" s="59"/>
    </row>
    <row r="226" spans="1:11" s="60" customFormat="1">
      <c r="A226" s="53"/>
      <c r="B226" s="169"/>
      <c r="C226" s="103"/>
      <c r="D226" s="156"/>
      <c r="E226" s="55"/>
      <c r="F226" s="56"/>
      <c r="G226" s="106" t="s">
        <v>173</v>
      </c>
      <c r="H226" s="116">
        <f>SUM(H224,H221,H214,H217)</f>
        <v>0</v>
      </c>
      <c r="I226" s="57"/>
      <c r="J226" s="58"/>
      <c r="K226" s="59"/>
    </row>
    <row r="227" spans="1:11" s="60" customFormat="1">
      <c r="A227" s="53"/>
      <c r="B227" s="169"/>
      <c r="C227" s="169"/>
      <c r="D227" s="54"/>
      <c r="E227" s="86"/>
      <c r="F227" s="56"/>
      <c r="G227" s="106"/>
      <c r="H227" s="120"/>
      <c r="I227" s="57"/>
      <c r="J227" s="58"/>
      <c r="K227" s="59"/>
    </row>
    <row r="228" spans="1:11" s="60" customFormat="1">
      <c r="A228" s="87"/>
      <c r="B228" s="88"/>
      <c r="C228" s="88"/>
      <c r="D228" s="89"/>
      <c r="E228" s="96"/>
      <c r="F228" s="90"/>
      <c r="G228" s="107" t="s">
        <v>182</v>
      </c>
      <c r="H228" s="117">
        <f>SUM(H226,H209,H192,H175,H158,H139,H118,H97,H77,H60,H40,H10,H15)</f>
        <v>0</v>
      </c>
      <c r="I228" s="57"/>
      <c r="J228" s="58"/>
      <c r="K228" s="59"/>
    </row>
    <row r="229" spans="1:11" ht="15.75" customHeight="1">
      <c r="A229" s="167"/>
      <c r="B229" s="168"/>
      <c r="C229" s="168"/>
      <c r="D229" s="168"/>
      <c r="E229" s="168"/>
      <c r="F229" s="168"/>
      <c r="G229" s="111"/>
      <c r="H229" s="122"/>
    </row>
    <row r="230" spans="1:11" ht="15.75" customHeight="1">
      <c r="A230" s="192" t="s">
        <v>263</v>
      </c>
      <c r="B230" s="190"/>
      <c r="C230" s="190"/>
      <c r="D230" s="190"/>
      <c r="E230" s="190"/>
      <c r="F230" s="190"/>
      <c r="G230" s="190"/>
      <c r="H230" s="191"/>
    </row>
    <row r="231" spans="1:11" ht="15.75" customHeight="1">
      <c r="A231" s="167"/>
      <c r="B231" s="168"/>
      <c r="C231" s="168"/>
      <c r="D231" s="168"/>
      <c r="E231" s="168"/>
      <c r="F231" s="168"/>
      <c r="G231" s="111"/>
      <c r="H231" s="122"/>
    </row>
    <row r="232" spans="1:11" ht="15.75" customHeight="1">
      <c r="A232" s="180" t="s">
        <v>264</v>
      </c>
      <c r="B232" s="190"/>
      <c r="C232" s="190"/>
      <c r="D232" s="190"/>
      <c r="E232" s="190"/>
      <c r="F232" s="190"/>
      <c r="G232" s="190"/>
      <c r="H232" s="191"/>
    </row>
    <row r="233" spans="1:11" ht="15.75" customHeight="1">
      <c r="A233" s="167"/>
      <c r="B233" s="168"/>
      <c r="C233" s="168"/>
      <c r="D233" s="168"/>
      <c r="E233" s="168"/>
      <c r="F233" s="168"/>
      <c r="G233" s="111"/>
      <c r="H233" s="122"/>
    </row>
    <row r="234" spans="1:11" ht="15.75" customHeight="1">
      <c r="A234" s="192"/>
      <c r="B234" s="190"/>
      <c r="C234" s="190"/>
      <c r="D234" s="190"/>
      <c r="E234" s="190"/>
      <c r="F234" s="190"/>
      <c r="G234" s="190"/>
      <c r="H234" s="191"/>
    </row>
    <row r="235" spans="1:11" ht="15.75" customHeight="1">
      <c r="A235" s="180"/>
      <c r="B235" s="190"/>
      <c r="C235" s="190"/>
      <c r="D235" s="190"/>
      <c r="E235" s="190"/>
      <c r="F235" s="190"/>
      <c r="G235" s="190"/>
      <c r="H235" s="191"/>
    </row>
    <row r="236" spans="1:11" ht="15.75" customHeight="1">
      <c r="A236" s="180"/>
      <c r="B236" s="190"/>
      <c r="C236" s="190"/>
      <c r="D236" s="190"/>
      <c r="E236" s="190"/>
      <c r="F236" s="190"/>
      <c r="G236" s="190"/>
      <c r="H236" s="191"/>
    </row>
    <row r="237" spans="1:11" ht="15.75" customHeight="1">
      <c r="A237" s="180"/>
      <c r="B237" s="181"/>
      <c r="C237" s="181"/>
      <c r="D237" s="181"/>
      <c r="E237" s="181"/>
      <c r="F237" s="181"/>
      <c r="G237" s="181"/>
      <c r="H237" s="182"/>
    </row>
    <row r="238" spans="1:11" ht="15.75" customHeight="1" thickBot="1">
      <c r="A238" s="183"/>
      <c r="B238" s="184"/>
      <c r="C238" s="184"/>
      <c r="D238" s="184"/>
      <c r="E238" s="184"/>
      <c r="F238" s="184"/>
      <c r="G238" s="184"/>
      <c r="H238" s="185"/>
    </row>
  </sheetData>
  <sheetProtection formatRows="0"/>
  <mergeCells count="47">
    <mergeCell ref="A235:H235"/>
    <mergeCell ref="A234:H234"/>
    <mergeCell ref="C77:D77"/>
    <mergeCell ref="C60:D60"/>
    <mergeCell ref="C40:D40"/>
    <mergeCell ref="A141:H141"/>
    <mergeCell ref="D187:G187"/>
    <mergeCell ref="A120:H120"/>
    <mergeCell ref="D133:G133"/>
    <mergeCell ref="A194:H194"/>
    <mergeCell ref="D204:G204"/>
    <mergeCell ref="A211:H211"/>
    <mergeCell ref="D221:G221"/>
    <mergeCell ref="A143:H143"/>
    <mergeCell ref="D153:G153"/>
    <mergeCell ref="A160:H160"/>
    <mergeCell ref="D170:G170"/>
    <mergeCell ref="A177:H177"/>
    <mergeCell ref="A19:H19"/>
    <mergeCell ref="A1:D1"/>
    <mergeCell ref="E1:H1"/>
    <mergeCell ref="F6:F7"/>
    <mergeCell ref="H6:H7"/>
    <mergeCell ref="B6:C6"/>
    <mergeCell ref="A6:A7"/>
    <mergeCell ref="A5:B5"/>
    <mergeCell ref="E5:G5"/>
    <mergeCell ref="E3:H3"/>
    <mergeCell ref="G6:G7"/>
    <mergeCell ref="E6:E7"/>
    <mergeCell ref="A17:H17"/>
    <mergeCell ref="A237:H237"/>
    <mergeCell ref="A238:H238"/>
    <mergeCell ref="E2:H2"/>
    <mergeCell ref="D6:D7"/>
    <mergeCell ref="A236:H236"/>
    <mergeCell ref="A232:H232"/>
    <mergeCell ref="A230:H230"/>
    <mergeCell ref="D33:G33"/>
    <mergeCell ref="A42:H42"/>
    <mergeCell ref="D54:G54"/>
    <mergeCell ref="A62:H62"/>
    <mergeCell ref="D71:G71"/>
    <mergeCell ref="A79:H79"/>
    <mergeCell ref="D90:G90"/>
    <mergeCell ref="A99:H99"/>
    <mergeCell ref="D111:G111"/>
  </mergeCells>
  <phoneticPr fontId="3" type="noConversion"/>
  <conditionalFormatting sqref="E20 E34 E12:E13 E24:E27 E39:E41 E49 E132">
    <cfRule type="expression" dxfId="387" priority="5046" stopIfTrue="1">
      <formula>$E12="digite"</formula>
    </cfRule>
  </conditionalFormatting>
  <conditionalFormatting sqref="D24 D26:D27 D34 D12:D13 D37 D39 D132 D41">
    <cfRule type="expression" dxfId="386" priority="5045" stopIfTrue="1">
      <formula>$D12="&gt;&gt;&gt;&gt;&gt;&gt;&gt;&gt;&gt;&gt; Digite aqui a descrição e apresente a composição detalhada."</formula>
    </cfRule>
  </conditionalFormatting>
  <conditionalFormatting sqref="D24 D26:D27 D34 D12:D13 D37 D39 D132 D41">
    <cfRule type="expression" dxfId="385" priority="5044" stopIfTrue="1">
      <formula>$D12="&gt;&gt;&gt;&gt;&gt;&gt;&gt;&gt;&gt;&gt;Digite aqui a descrição e apresente a composição detalhada."</formula>
    </cfRule>
  </conditionalFormatting>
  <conditionalFormatting sqref="D3">
    <cfRule type="expression" dxfId="384" priority="2575" stopIfTrue="1">
      <formula>$D3="&gt;&gt;&gt;&gt;&gt;&gt;&gt;&gt;&gt;&gt; Digite aqui a descrição e apresente a composição detalhada."</formula>
    </cfRule>
  </conditionalFormatting>
  <conditionalFormatting sqref="D3">
    <cfRule type="expression" dxfId="383" priority="2574" stopIfTrue="1">
      <formula>$D3="&gt;&gt;&gt;&gt;&gt;&gt;&gt;&gt;&gt;&gt;Digite aqui a descrição e apresente a composição detalhada."</formula>
    </cfRule>
  </conditionalFormatting>
  <conditionalFormatting sqref="D4">
    <cfRule type="expression" dxfId="382" priority="2539" stopIfTrue="1">
      <formula>$D4="&gt;&gt;&gt;&gt;&gt;&gt;&gt;&gt;&gt;&gt; Digite aqui a descrição e apresente a composição detalhada."</formula>
    </cfRule>
  </conditionalFormatting>
  <conditionalFormatting sqref="D4">
    <cfRule type="expression" dxfId="381" priority="2538" stopIfTrue="1">
      <formula>$D4="&gt;&gt;&gt;&gt;&gt;&gt;&gt;&gt;&gt;&gt;Digite aqui a descrição e apresente a composição detalhada."</formula>
    </cfRule>
  </conditionalFormatting>
  <conditionalFormatting sqref="D11">
    <cfRule type="expression" dxfId="380" priority="2509" stopIfTrue="1">
      <formula>$D11="&gt;&gt;&gt;&gt;&gt;&gt;&gt;&gt;&gt;&gt; Digite aqui a descrição e apresente a composição detalhada."</formula>
    </cfRule>
  </conditionalFormatting>
  <conditionalFormatting sqref="D11">
    <cfRule type="expression" dxfId="379" priority="2508" stopIfTrue="1">
      <formula>$D11="&gt;&gt;&gt;&gt;&gt;&gt;&gt;&gt;&gt;&gt;Digite aqui a descrição e apresente a composição detalhada."</formula>
    </cfRule>
  </conditionalFormatting>
  <conditionalFormatting sqref="D20">
    <cfRule type="expression" dxfId="378" priority="2045" stopIfTrue="1">
      <formula>$D20="&gt;&gt;&gt;&gt;&gt;&gt;&gt;&gt;&gt;&gt; Digite aqui a descrição e apresente a composição detalhada."</formula>
    </cfRule>
  </conditionalFormatting>
  <conditionalFormatting sqref="D20">
    <cfRule type="expression" dxfId="377" priority="2044" stopIfTrue="1">
      <formula>$D20="&gt;&gt;&gt;&gt;&gt;&gt;&gt;&gt;&gt;&gt;Digite aqui a descrição e apresente a composição detalhada."</formula>
    </cfRule>
  </conditionalFormatting>
  <conditionalFormatting sqref="E22">
    <cfRule type="expression" dxfId="376" priority="2038" stopIfTrue="1">
      <formula>$E22="digite"</formula>
    </cfRule>
  </conditionalFormatting>
  <conditionalFormatting sqref="E37">
    <cfRule type="expression" dxfId="375" priority="2035" stopIfTrue="1">
      <formula>$E37="digite"</formula>
    </cfRule>
  </conditionalFormatting>
  <conditionalFormatting sqref="D35">
    <cfRule type="expression" dxfId="374" priority="2034" stopIfTrue="1">
      <formula>$D35="&gt;&gt;&gt;&gt;&gt;&gt;&gt;&gt;&gt;&gt; Digite aqui a descrição e apresente a composição detalhada."</formula>
    </cfRule>
  </conditionalFormatting>
  <conditionalFormatting sqref="D35">
    <cfRule type="expression" dxfId="373" priority="2033" stopIfTrue="1">
      <formula>$D35="&gt;&gt;&gt;&gt;&gt;&gt;&gt;&gt;&gt;&gt;Digite aqui a descrição e apresente a composição detalhada."</formula>
    </cfRule>
  </conditionalFormatting>
  <conditionalFormatting sqref="E35">
    <cfRule type="expression" dxfId="372" priority="2019" stopIfTrue="1">
      <formula>$E35="digite"</formula>
    </cfRule>
  </conditionalFormatting>
  <conditionalFormatting sqref="D36">
    <cfRule type="expression" dxfId="371" priority="2006" stopIfTrue="1">
      <formula>$D36="&gt;&gt;&gt;&gt;&gt;&gt;&gt;&gt;&gt;&gt; Digite aqui a descrição e apresente a composição detalhada."</formula>
    </cfRule>
  </conditionalFormatting>
  <conditionalFormatting sqref="D36">
    <cfRule type="expression" dxfId="370" priority="2005" stopIfTrue="1">
      <formula>$D36="&gt;&gt;&gt;&gt;&gt;&gt;&gt;&gt;&gt;&gt;Digite aqui a descrição e apresente a composição detalhada."</formula>
    </cfRule>
  </conditionalFormatting>
  <conditionalFormatting sqref="E36">
    <cfRule type="expression" dxfId="369" priority="2004" stopIfTrue="1">
      <formula>$E36="digite"</formula>
    </cfRule>
  </conditionalFormatting>
  <conditionalFormatting sqref="E38">
    <cfRule type="expression" dxfId="368" priority="1994" stopIfTrue="1">
      <formula>$E38="digite"</formula>
    </cfRule>
  </conditionalFormatting>
  <conditionalFormatting sqref="D38">
    <cfRule type="expression" dxfId="367" priority="1993" stopIfTrue="1">
      <formula>$D38="&gt;&gt;&gt;&gt;&gt;&gt;&gt;&gt;&gt;&gt; Digite aqui a descrição e apresente a composição detalhada."</formula>
    </cfRule>
  </conditionalFormatting>
  <conditionalFormatting sqref="D38">
    <cfRule type="expression" dxfId="366" priority="1992" stopIfTrue="1">
      <formula>$D38="&gt;&gt;&gt;&gt;&gt;&gt;&gt;&gt;&gt;&gt;Digite aqui a descrição e apresente a composição detalhada."</formula>
    </cfRule>
  </conditionalFormatting>
  <conditionalFormatting sqref="E61 E78 E98">
    <cfRule type="expression" dxfId="365" priority="709" stopIfTrue="1">
      <formula>$E61="digite"</formula>
    </cfRule>
  </conditionalFormatting>
  <conditionalFormatting sqref="D61 D78 D98">
    <cfRule type="expression" dxfId="364" priority="708" stopIfTrue="1">
      <formula>$D61="&gt;&gt;&gt;&gt;&gt;&gt;&gt;&gt;&gt;&gt; Digite aqui a descrição e apresente a composição detalhada."</formula>
    </cfRule>
  </conditionalFormatting>
  <conditionalFormatting sqref="D61 D78 D98">
    <cfRule type="expression" dxfId="363" priority="707" stopIfTrue="1">
      <formula>$D61="&gt;&gt;&gt;&gt;&gt;&gt;&gt;&gt;&gt;&gt;Digite aqui a descrição e apresente a composição detalhada."</formula>
    </cfRule>
  </conditionalFormatting>
  <conditionalFormatting sqref="E228">
    <cfRule type="expression" dxfId="362" priority="667" stopIfTrue="1">
      <formula>$E228="digite"</formula>
    </cfRule>
  </conditionalFormatting>
  <conditionalFormatting sqref="D228">
    <cfRule type="expression" dxfId="361" priority="666" stopIfTrue="1">
      <formula>$D228="&gt;&gt;&gt;&gt;&gt;&gt;&gt;&gt;&gt;&gt; Digite aqui a descrição e apresente a composição detalhada."</formula>
    </cfRule>
  </conditionalFormatting>
  <conditionalFormatting sqref="D228">
    <cfRule type="expression" dxfId="360" priority="665" stopIfTrue="1">
      <formula>$D228="&gt;&gt;&gt;&gt;&gt;&gt;&gt;&gt;&gt;&gt;Digite aqui a descrição e apresente a composição detalhada."</formula>
    </cfRule>
  </conditionalFormatting>
  <conditionalFormatting sqref="D22">
    <cfRule type="expression" dxfId="359" priority="610" stopIfTrue="1">
      <formula>$D22="&gt;&gt;&gt;&gt;&gt;&gt;&gt;&gt;&gt;&gt; Digite aqui a descrição e apresente a composição detalhada."</formula>
    </cfRule>
  </conditionalFormatting>
  <conditionalFormatting sqref="D22">
    <cfRule type="expression" dxfId="358" priority="609" stopIfTrue="1">
      <formula>$D22="&gt;&gt;&gt;&gt;&gt;&gt;&gt;&gt;&gt;&gt;Digite aqui a descrição e apresente a composição detalhada."</formula>
    </cfRule>
  </conditionalFormatting>
  <conditionalFormatting sqref="D25">
    <cfRule type="expression" dxfId="357" priority="601" stopIfTrue="1">
      <formula>$D25="&gt;&gt;&gt;&gt;&gt;&gt;&gt;&gt;&gt;&gt; Digite aqui a descrição e apresente a composição detalhada."</formula>
    </cfRule>
  </conditionalFormatting>
  <conditionalFormatting sqref="D25">
    <cfRule type="expression" dxfId="356" priority="600" stopIfTrue="1">
      <formula>$D25="&gt;&gt;&gt;&gt;&gt;&gt;&gt;&gt;&gt;&gt;Digite aqui a descrição e apresente a composição detalhada."</formula>
    </cfRule>
  </conditionalFormatting>
  <conditionalFormatting sqref="D57">
    <cfRule type="expression" dxfId="355" priority="539" stopIfTrue="1">
      <formula>$D57="&gt;&gt;&gt;&gt;&gt;&gt;&gt;&gt;&gt;&gt; Digite aqui a descrição e apresente a composição detalhada."</formula>
    </cfRule>
  </conditionalFormatting>
  <conditionalFormatting sqref="D57">
    <cfRule type="expression" dxfId="354" priority="538" stopIfTrue="1">
      <formula>$D57="&gt;&gt;&gt;&gt;&gt;&gt;&gt;&gt;&gt;&gt;Digite aqui a descrição e apresente a composição detalhada."</formula>
    </cfRule>
  </conditionalFormatting>
  <conditionalFormatting sqref="E57">
    <cfRule type="expression" dxfId="353" priority="537" stopIfTrue="1">
      <formula>$E57="digite"</formula>
    </cfRule>
  </conditionalFormatting>
  <conditionalFormatting sqref="D31">
    <cfRule type="expression" dxfId="352" priority="596" stopIfTrue="1">
      <formula>$D31="&gt;&gt;&gt;&gt;&gt;&gt;&gt;&gt;&gt;&gt; Digite aqui a descrição e apresente a composição detalhada."</formula>
    </cfRule>
  </conditionalFormatting>
  <conditionalFormatting sqref="D31">
    <cfRule type="expression" dxfId="351" priority="595" stopIfTrue="1">
      <formula>$D31="&gt;&gt;&gt;&gt;&gt;&gt;&gt;&gt;&gt;&gt;Digite aqui a descrição e apresente a composição detalhada."</formula>
    </cfRule>
  </conditionalFormatting>
  <conditionalFormatting sqref="E31">
    <cfRule type="expression" dxfId="350" priority="594" stopIfTrue="1">
      <formula>$E31="digite"</formula>
    </cfRule>
  </conditionalFormatting>
  <conditionalFormatting sqref="D32">
    <cfRule type="expression" dxfId="349" priority="593" stopIfTrue="1">
      <formula>$D32="&gt;&gt;&gt;&gt;&gt;&gt;&gt;&gt;&gt;&gt; Digite aqui a descrição e apresente a composição detalhada."</formula>
    </cfRule>
  </conditionalFormatting>
  <conditionalFormatting sqref="D32">
    <cfRule type="expression" dxfId="348" priority="592" stopIfTrue="1">
      <formula>$D32="&gt;&gt;&gt;&gt;&gt;&gt;&gt;&gt;&gt;&gt;Digite aqui a descrição e apresente a composição detalhada."</formula>
    </cfRule>
  </conditionalFormatting>
  <conditionalFormatting sqref="E32">
    <cfRule type="expression" dxfId="347" priority="591" stopIfTrue="1">
      <formula>$E32="digite"</formula>
    </cfRule>
  </conditionalFormatting>
  <conditionalFormatting sqref="E58">
    <cfRule type="expression" dxfId="346" priority="536" stopIfTrue="1">
      <formula>$E58="digite"</formula>
    </cfRule>
  </conditionalFormatting>
  <conditionalFormatting sqref="D29">
    <cfRule type="expression" dxfId="345" priority="551" stopIfTrue="1">
      <formula>$D29="&gt;&gt;&gt;&gt;&gt;&gt;&gt;&gt;&gt;&gt; Digite aqui a descrição e apresente a composição detalhada."</formula>
    </cfRule>
  </conditionalFormatting>
  <conditionalFormatting sqref="D29">
    <cfRule type="expression" dxfId="344" priority="550" stopIfTrue="1">
      <formula>$D29="&gt;&gt;&gt;&gt;&gt;&gt;&gt;&gt;&gt;&gt;Digite aqui a descrição e apresente a composição detalhada."</formula>
    </cfRule>
  </conditionalFormatting>
  <conditionalFormatting sqref="E43 E47 E55 E59">
    <cfRule type="expression" dxfId="343" priority="549" stopIfTrue="1">
      <formula>$E43="digite"</formula>
    </cfRule>
  </conditionalFormatting>
  <conditionalFormatting sqref="D21">
    <cfRule type="expression" dxfId="342" priority="558" stopIfTrue="1">
      <formula>$D21="&gt;&gt;&gt;&gt;&gt;&gt;&gt;&gt;&gt;&gt; Digite aqui a descrição e apresente a composição detalhada."</formula>
    </cfRule>
  </conditionalFormatting>
  <conditionalFormatting sqref="D21">
    <cfRule type="expression" dxfId="341" priority="557" stopIfTrue="1">
      <formula>$D21="&gt;&gt;&gt;&gt;&gt;&gt;&gt;&gt;&gt;&gt;Digite aqui a descrição e apresente a composição detalhada."</formula>
    </cfRule>
  </conditionalFormatting>
  <conditionalFormatting sqref="E56">
    <cfRule type="expression" dxfId="340" priority="540" stopIfTrue="1">
      <formula>$E56="digite"</formula>
    </cfRule>
  </conditionalFormatting>
  <conditionalFormatting sqref="D30">
    <cfRule type="expression" dxfId="339" priority="555" stopIfTrue="1">
      <formula>$D30="&gt;&gt;&gt;&gt;&gt;&gt;&gt;&gt;&gt;&gt; Digite aqui a descrição e apresente a composição detalhada."</formula>
    </cfRule>
  </conditionalFormatting>
  <conditionalFormatting sqref="D30">
    <cfRule type="expression" dxfId="338" priority="554" stopIfTrue="1">
      <formula>$D30="&gt;&gt;&gt;&gt;&gt;&gt;&gt;&gt;&gt;&gt;Digite aqui a descrição e apresente a composição detalhada."</formula>
    </cfRule>
  </conditionalFormatting>
  <conditionalFormatting sqref="E30">
    <cfRule type="expression" dxfId="337" priority="553" stopIfTrue="1">
      <formula>$E30="digite"</formula>
    </cfRule>
  </conditionalFormatting>
  <conditionalFormatting sqref="D47 D55 D59">
    <cfRule type="expression" dxfId="336" priority="548" stopIfTrue="1">
      <formula>$D47="&gt;&gt;&gt;&gt;&gt;&gt;&gt;&gt;&gt;&gt; Digite aqui a descrição e apresente a composição detalhada."</formula>
    </cfRule>
  </conditionalFormatting>
  <conditionalFormatting sqref="D47 D55 D59">
    <cfRule type="expression" dxfId="335" priority="547" stopIfTrue="1">
      <formula>$D47="&gt;&gt;&gt;&gt;&gt;&gt;&gt;&gt;&gt;&gt;Digite aqui a descrição e apresente a composição detalhada."</formula>
    </cfRule>
  </conditionalFormatting>
  <conditionalFormatting sqref="D43">
    <cfRule type="expression" dxfId="334" priority="546" stopIfTrue="1">
      <formula>$D43="&gt;&gt;&gt;&gt;&gt;&gt;&gt;&gt;&gt;&gt; Digite aqui a descrição e apresente a composição detalhada."</formula>
    </cfRule>
  </conditionalFormatting>
  <conditionalFormatting sqref="D43">
    <cfRule type="expression" dxfId="333" priority="545" stopIfTrue="1">
      <formula>$D43="&gt;&gt;&gt;&gt;&gt;&gt;&gt;&gt;&gt;&gt;Digite aqui a descrição e apresente a composição detalhada."</formula>
    </cfRule>
  </conditionalFormatting>
  <conditionalFormatting sqref="D56">
    <cfRule type="expression" dxfId="332" priority="542" stopIfTrue="1">
      <formula>$D56="&gt;&gt;&gt;&gt;&gt;&gt;&gt;&gt;&gt;&gt; Digite aqui a descrição e apresente a composição detalhada."</formula>
    </cfRule>
  </conditionalFormatting>
  <conditionalFormatting sqref="D56">
    <cfRule type="expression" dxfId="331" priority="541" stopIfTrue="1">
      <formula>$D56="&gt;&gt;&gt;&gt;&gt;&gt;&gt;&gt;&gt;&gt;Digite aqui a descrição e apresente a composição detalhada."</formula>
    </cfRule>
  </conditionalFormatting>
  <conditionalFormatting sqref="D58">
    <cfRule type="expression" dxfId="330" priority="535" stopIfTrue="1">
      <formula>$D58="&gt;&gt;&gt;&gt;&gt;&gt;&gt;&gt;&gt;&gt; Digite aqui a descrição e apresente a composição detalhada."</formula>
    </cfRule>
  </conditionalFormatting>
  <conditionalFormatting sqref="D58">
    <cfRule type="expression" dxfId="329" priority="534" stopIfTrue="1">
      <formula>$D58="&gt;&gt;&gt;&gt;&gt;&gt;&gt;&gt;&gt;&gt;Digite aqui a descrição e apresente a composição detalhada."</formula>
    </cfRule>
  </conditionalFormatting>
  <conditionalFormatting sqref="E60">
    <cfRule type="expression" dxfId="328" priority="533" stopIfTrue="1">
      <formula>$E60="digite"</formula>
    </cfRule>
  </conditionalFormatting>
  <conditionalFormatting sqref="D52">
    <cfRule type="expression" dxfId="327" priority="523" stopIfTrue="1">
      <formula>$D52="&gt;&gt;&gt;&gt;&gt;&gt;&gt;&gt;&gt;&gt; Digite aqui a descrição e apresente a composição detalhada."</formula>
    </cfRule>
  </conditionalFormatting>
  <conditionalFormatting sqref="D52">
    <cfRule type="expression" dxfId="326" priority="522" stopIfTrue="1">
      <formula>$D52="&gt;&gt;&gt;&gt;&gt;&gt;&gt;&gt;&gt;&gt;Digite aqui a descrição e apresente a composição detalhada."</formula>
    </cfRule>
  </conditionalFormatting>
  <conditionalFormatting sqref="E52">
    <cfRule type="expression" dxfId="325" priority="521" stopIfTrue="1">
      <formula>$E52="digite"</formula>
    </cfRule>
  </conditionalFormatting>
  <conditionalFormatting sqref="D53">
    <cfRule type="expression" dxfId="324" priority="520" stopIfTrue="1">
      <formula>$D53="&gt;&gt;&gt;&gt;&gt;&gt;&gt;&gt;&gt;&gt; Digite aqui a descrição e apresente a composição detalhada."</formula>
    </cfRule>
  </conditionalFormatting>
  <conditionalFormatting sqref="D53">
    <cfRule type="expression" dxfId="323" priority="519" stopIfTrue="1">
      <formula>$D53="&gt;&gt;&gt;&gt;&gt;&gt;&gt;&gt;&gt;&gt;Digite aqui a descrição e apresente a composição detalhada."</formula>
    </cfRule>
  </conditionalFormatting>
  <conditionalFormatting sqref="E53">
    <cfRule type="expression" dxfId="322" priority="518" stopIfTrue="1">
      <formula>$E53="digite"</formula>
    </cfRule>
  </conditionalFormatting>
  <conditionalFormatting sqref="D51">
    <cfRule type="expression" dxfId="321" priority="511" stopIfTrue="1">
      <formula>$D51="&gt;&gt;&gt;&gt;&gt;&gt;&gt;&gt;&gt;&gt; Digite aqui a descrição e apresente a composição detalhada."</formula>
    </cfRule>
  </conditionalFormatting>
  <conditionalFormatting sqref="D51">
    <cfRule type="expression" dxfId="320" priority="510" stopIfTrue="1">
      <formula>$D51="&gt;&gt;&gt;&gt;&gt;&gt;&gt;&gt;&gt;&gt;Digite aqui a descrição e apresente a composição detalhada."</formula>
    </cfRule>
  </conditionalFormatting>
  <conditionalFormatting sqref="E51">
    <cfRule type="expression" dxfId="319" priority="509" stopIfTrue="1">
      <formula>$E51="digite"</formula>
    </cfRule>
  </conditionalFormatting>
  <conditionalFormatting sqref="E29">
    <cfRule type="expression" dxfId="318" priority="505" stopIfTrue="1">
      <formula>$E29="digite"</formula>
    </cfRule>
  </conditionalFormatting>
  <conditionalFormatting sqref="D50">
    <cfRule type="expression" dxfId="317" priority="504" stopIfTrue="1">
      <formula>$D50="&gt;&gt;&gt;&gt;&gt;&gt;&gt;&gt;&gt;&gt; Digite aqui a descrição e apresente a composição detalhada."</formula>
    </cfRule>
  </conditionalFormatting>
  <conditionalFormatting sqref="D50">
    <cfRule type="expression" dxfId="316" priority="503" stopIfTrue="1">
      <formula>$D50="&gt;&gt;&gt;&gt;&gt;&gt;&gt;&gt;&gt;&gt;Digite aqui a descrição e apresente a composição detalhada."</formula>
    </cfRule>
  </conditionalFormatting>
  <conditionalFormatting sqref="E50">
    <cfRule type="expression" dxfId="315" priority="502" stopIfTrue="1">
      <formula>$E50="digite"</formula>
    </cfRule>
  </conditionalFormatting>
  <conditionalFormatting sqref="E75">
    <cfRule type="expression" dxfId="314" priority="486" stopIfTrue="1">
      <formula>$E75="digite"</formula>
    </cfRule>
  </conditionalFormatting>
  <conditionalFormatting sqref="E63 E67 E72 E76">
    <cfRule type="expression" dxfId="313" priority="498" stopIfTrue="1">
      <formula>$E63="digite"</formula>
    </cfRule>
  </conditionalFormatting>
  <conditionalFormatting sqref="D67 D72 D76">
    <cfRule type="expression" dxfId="312" priority="497" stopIfTrue="1">
      <formula>$D67="&gt;&gt;&gt;&gt;&gt;&gt;&gt;&gt;&gt;&gt; Digite aqui a descrição e apresente a composição detalhada."</formula>
    </cfRule>
  </conditionalFormatting>
  <conditionalFormatting sqref="D67 D72 D76">
    <cfRule type="expression" dxfId="311" priority="496" stopIfTrue="1">
      <formula>$D67="&gt;&gt;&gt;&gt;&gt;&gt;&gt;&gt;&gt;&gt;Digite aqui a descrição e apresente a composição detalhada."</formula>
    </cfRule>
  </conditionalFormatting>
  <conditionalFormatting sqref="D63">
    <cfRule type="expression" dxfId="310" priority="495" stopIfTrue="1">
      <formula>$D63="&gt;&gt;&gt;&gt;&gt;&gt;&gt;&gt;&gt;&gt; Digite aqui a descrição e apresente a composição detalhada."</formula>
    </cfRule>
  </conditionalFormatting>
  <conditionalFormatting sqref="D63">
    <cfRule type="expression" dxfId="309" priority="494" stopIfTrue="1">
      <formula>$D63="&gt;&gt;&gt;&gt;&gt;&gt;&gt;&gt;&gt;&gt;Digite aqui a descrição e apresente a composição detalhada."</formula>
    </cfRule>
  </conditionalFormatting>
  <conditionalFormatting sqref="D73">
    <cfRule type="expression" dxfId="308" priority="492" stopIfTrue="1">
      <formula>$D73="&gt;&gt;&gt;&gt;&gt;&gt;&gt;&gt;&gt;&gt; Digite aqui a descrição e apresente a composição detalhada."</formula>
    </cfRule>
  </conditionalFormatting>
  <conditionalFormatting sqref="D73">
    <cfRule type="expression" dxfId="307" priority="491" stopIfTrue="1">
      <formula>$D73="&gt;&gt;&gt;&gt;&gt;&gt;&gt;&gt;&gt;&gt;Digite aqui a descrição e apresente a composição detalhada."</formula>
    </cfRule>
  </conditionalFormatting>
  <conditionalFormatting sqref="E73">
    <cfRule type="expression" dxfId="306" priority="490" stopIfTrue="1">
      <formula>$E73="digite"</formula>
    </cfRule>
  </conditionalFormatting>
  <conditionalFormatting sqref="D74">
    <cfRule type="expression" dxfId="305" priority="489" stopIfTrue="1">
      <formula>$D74="&gt;&gt;&gt;&gt;&gt;&gt;&gt;&gt;&gt;&gt; Digite aqui a descrição e apresente a composição detalhada."</formula>
    </cfRule>
  </conditionalFormatting>
  <conditionalFormatting sqref="D74">
    <cfRule type="expression" dxfId="304" priority="488" stopIfTrue="1">
      <formula>$D74="&gt;&gt;&gt;&gt;&gt;&gt;&gt;&gt;&gt;&gt;Digite aqui a descrição e apresente a composição detalhada."</formula>
    </cfRule>
  </conditionalFormatting>
  <conditionalFormatting sqref="E74">
    <cfRule type="expression" dxfId="303" priority="487" stopIfTrue="1">
      <formula>$E74="digite"</formula>
    </cfRule>
  </conditionalFormatting>
  <conditionalFormatting sqref="D75">
    <cfRule type="expression" dxfId="302" priority="485" stopIfTrue="1">
      <formula>$D75="&gt;&gt;&gt;&gt;&gt;&gt;&gt;&gt;&gt;&gt; Digite aqui a descrição e apresente a composição detalhada."</formula>
    </cfRule>
  </conditionalFormatting>
  <conditionalFormatting sqref="D75">
    <cfRule type="expression" dxfId="301" priority="484" stopIfTrue="1">
      <formula>$D75="&gt;&gt;&gt;&gt;&gt;&gt;&gt;&gt;&gt;&gt;Digite aqui a descrição e apresente a composição detalhada."</formula>
    </cfRule>
  </conditionalFormatting>
  <conditionalFormatting sqref="E77">
    <cfRule type="expression" dxfId="300" priority="483" stopIfTrue="1">
      <formula>$E77="digite"</formula>
    </cfRule>
  </conditionalFormatting>
  <conditionalFormatting sqref="D70">
    <cfRule type="expression" dxfId="299" priority="464" stopIfTrue="1">
      <formula>$D70="&gt;&gt;&gt;&gt;&gt;&gt;&gt;&gt;&gt;&gt; Digite aqui a descrição e apresente a composição detalhada."</formula>
    </cfRule>
  </conditionalFormatting>
  <conditionalFormatting sqref="D70">
    <cfRule type="expression" dxfId="298" priority="463" stopIfTrue="1">
      <formula>$D70="&gt;&gt;&gt;&gt;&gt;&gt;&gt;&gt;&gt;&gt;Digite aqui a descrição e apresente a composição detalhada."</formula>
    </cfRule>
  </conditionalFormatting>
  <conditionalFormatting sqref="D69">
    <cfRule type="expression" dxfId="297" priority="461" stopIfTrue="1">
      <formula>$D69="&gt;&gt;&gt;&gt;&gt;&gt;&gt;&gt;&gt;&gt; Digite aqui a descrição e apresente a composição detalhada."</formula>
    </cfRule>
  </conditionalFormatting>
  <conditionalFormatting sqref="D69">
    <cfRule type="expression" dxfId="296" priority="460" stopIfTrue="1">
      <formula>$D69="&gt;&gt;&gt;&gt;&gt;&gt;&gt;&gt;&gt;&gt;Digite aqui a descrição e apresente a composição detalhada."</formula>
    </cfRule>
  </conditionalFormatting>
  <conditionalFormatting sqref="E69">
    <cfRule type="expression" dxfId="295" priority="459" stopIfTrue="1">
      <formula>$E69="digite"</formula>
    </cfRule>
  </conditionalFormatting>
  <conditionalFormatting sqref="D84 D91 D96">
    <cfRule type="expression" dxfId="294" priority="454" stopIfTrue="1">
      <formula>$D84="&gt;&gt;&gt;&gt;&gt;&gt;&gt;&gt;&gt;&gt; Digite aqui a descrição e apresente a composição detalhada."</formula>
    </cfRule>
  </conditionalFormatting>
  <conditionalFormatting sqref="D84 D91 D96">
    <cfRule type="expression" dxfId="293" priority="453" stopIfTrue="1">
      <formula>$D84="&gt;&gt;&gt;&gt;&gt;&gt;&gt;&gt;&gt;&gt;Digite aqui a descrição e apresente a composição detalhada."</formula>
    </cfRule>
  </conditionalFormatting>
  <conditionalFormatting sqref="E70">
    <cfRule type="expression" dxfId="292" priority="462" stopIfTrue="1">
      <formula>$E70="digite"</formula>
    </cfRule>
  </conditionalFormatting>
  <conditionalFormatting sqref="E95">
    <cfRule type="expression" dxfId="291" priority="443" stopIfTrue="1">
      <formula>$E95="digite"</formula>
    </cfRule>
  </conditionalFormatting>
  <conditionalFormatting sqref="E80 E84 E91 E96">
    <cfRule type="expression" dxfId="290" priority="455" stopIfTrue="1">
      <formula>$E80="digite"</formula>
    </cfRule>
  </conditionalFormatting>
  <conditionalFormatting sqref="D80">
    <cfRule type="expression" dxfId="289" priority="452" stopIfTrue="1">
      <formula>$D80="&gt;&gt;&gt;&gt;&gt;&gt;&gt;&gt;&gt;&gt; Digite aqui a descrição e apresente a composição detalhada."</formula>
    </cfRule>
  </conditionalFormatting>
  <conditionalFormatting sqref="D80">
    <cfRule type="expression" dxfId="288" priority="451" stopIfTrue="1">
      <formula>$D80="&gt;&gt;&gt;&gt;&gt;&gt;&gt;&gt;&gt;&gt;Digite aqui a descrição e apresente a composição detalhada."</formula>
    </cfRule>
  </conditionalFormatting>
  <conditionalFormatting sqref="D92">
    <cfRule type="expression" dxfId="287" priority="449" stopIfTrue="1">
      <formula>$D92="&gt;&gt;&gt;&gt;&gt;&gt;&gt;&gt;&gt;&gt; Digite aqui a descrição e apresente a composição detalhada."</formula>
    </cfRule>
  </conditionalFormatting>
  <conditionalFormatting sqref="D92">
    <cfRule type="expression" dxfId="286" priority="448" stopIfTrue="1">
      <formula>$D92="&gt;&gt;&gt;&gt;&gt;&gt;&gt;&gt;&gt;&gt;Digite aqui a descrição e apresente a composição detalhada."</formula>
    </cfRule>
  </conditionalFormatting>
  <conditionalFormatting sqref="E92">
    <cfRule type="expression" dxfId="285" priority="447" stopIfTrue="1">
      <formula>$E92="digite"</formula>
    </cfRule>
  </conditionalFormatting>
  <conditionalFormatting sqref="D93">
    <cfRule type="expression" dxfId="284" priority="446" stopIfTrue="1">
      <formula>$D93="&gt;&gt;&gt;&gt;&gt;&gt;&gt;&gt;&gt;&gt; Digite aqui a descrição e apresente a composição detalhada."</formula>
    </cfRule>
  </conditionalFormatting>
  <conditionalFormatting sqref="D93">
    <cfRule type="expression" dxfId="283" priority="445" stopIfTrue="1">
      <formula>$D93="&gt;&gt;&gt;&gt;&gt;&gt;&gt;&gt;&gt;&gt;Digite aqui a descrição e apresente a composição detalhada."</formula>
    </cfRule>
  </conditionalFormatting>
  <conditionalFormatting sqref="E93">
    <cfRule type="expression" dxfId="282" priority="444" stopIfTrue="1">
      <formula>$E93="digite"</formula>
    </cfRule>
  </conditionalFormatting>
  <conditionalFormatting sqref="D95">
    <cfRule type="expression" dxfId="281" priority="442" stopIfTrue="1">
      <formula>$D95="&gt;&gt;&gt;&gt;&gt;&gt;&gt;&gt;&gt;&gt; Digite aqui a descrição e apresente a composição detalhada."</formula>
    </cfRule>
  </conditionalFormatting>
  <conditionalFormatting sqref="D95">
    <cfRule type="expression" dxfId="280" priority="441" stopIfTrue="1">
      <formula>$D95="&gt;&gt;&gt;&gt;&gt;&gt;&gt;&gt;&gt;&gt;Digite aqui a descrição e apresente a composição detalhada."</formula>
    </cfRule>
  </conditionalFormatting>
  <conditionalFormatting sqref="E97">
    <cfRule type="expression" dxfId="279" priority="440" stopIfTrue="1">
      <formula>$E97="digite"</formula>
    </cfRule>
  </conditionalFormatting>
  <conditionalFormatting sqref="D87">
    <cfRule type="expression" dxfId="278" priority="418" stopIfTrue="1">
      <formula>$D87="&gt;&gt;&gt;&gt;&gt;&gt;&gt;&gt;&gt;&gt; Digite aqui a descrição e apresente a composição detalhada."</formula>
    </cfRule>
  </conditionalFormatting>
  <conditionalFormatting sqref="D87">
    <cfRule type="expression" dxfId="277" priority="417" stopIfTrue="1">
      <formula>$D87="&gt;&gt;&gt;&gt;&gt;&gt;&gt;&gt;&gt;&gt;Digite aqui a descrição e apresente a composição detalhada."</formula>
    </cfRule>
  </conditionalFormatting>
  <conditionalFormatting sqref="D89">
    <cfRule type="expression" dxfId="276" priority="430" stopIfTrue="1">
      <formula>$D89="&gt;&gt;&gt;&gt;&gt;&gt;&gt;&gt;&gt;&gt; Digite aqui a descrição e apresente a composição detalhada."</formula>
    </cfRule>
  </conditionalFormatting>
  <conditionalFormatting sqref="D89">
    <cfRule type="expression" dxfId="275" priority="429" stopIfTrue="1">
      <formula>$D89="&gt;&gt;&gt;&gt;&gt;&gt;&gt;&gt;&gt;&gt;Digite aqui a descrição e apresente a composição detalhada."</formula>
    </cfRule>
  </conditionalFormatting>
  <conditionalFormatting sqref="E89">
    <cfRule type="expression" dxfId="274" priority="428" stopIfTrue="1">
      <formula>$E89="digite"</formula>
    </cfRule>
  </conditionalFormatting>
  <conditionalFormatting sqref="D88">
    <cfRule type="expression" dxfId="273" priority="421" stopIfTrue="1">
      <formula>$D88="&gt;&gt;&gt;&gt;&gt;&gt;&gt;&gt;&gt;&gt; Digite aqui a descrição e apresente a composição detalhada."</formula>
    </cfRule>
  </conditionalFormatting>
  <conditionalFormatting sqref="D88">
    <cfRule type="expression" dxfId="272" priority="420" stopIfTrue="1">
      <formula>$D88="&gt;&gt;&gt;&gt;&gt;&gt;&gt;&gt;&gt;&gt;Digite aqui a descrição e apresente a composição detalhada."</formula>
    </cfRule>
  </conditionalFormatting>
  <conditionalFormatting sqref="E88">
    <cfRule type="expression" dxfId="271" priority="419" stopIfTrue="1">
      <formula>$E88="digite"</formula>
    </cfRule>
  </conditionalFormatting>
  <conditionalFormatting sqref="E87">
    <cfRule type="expression" dxfId="270" priority="416" stopIfTrue="1">
      <formula>$E87="digite"</formula>
    </cfRule>
  </conditionalFormatting>
  <conditionalFormatting sqref="D94">
    <cfRule type="expression" dxfId="269" priority="415" stopIfTrue="1">
      <formula>$D94="&gt;&gt;&gt;&gt;&gt;&gt;&gt;&gt;&gt;&gt; Digite aqui a descrição e apresente a composição detalhada."</formula>
    </cfRule>
  </conditionalFormatting>
  <conditionalFormatting sqref="D94">
    <cfRule type="expression" dxfId="268" priority="414" stopIfTrue="1">
      <formula>$D94="&gt;&gt;&gt;&gt;&gt;&gt;&gt;&gt;&gt;&gt;Digite aqui a descrição e apresente a composição detalhada."</formula>
    </cfRule>
  </conditionalFormatting>
  <conditionalFormatting sqref="E94">
    <cfRule type="expression" dxfId="267" priority="412" stopIfTrue="1">
      <formula>$E94="digite"</formula>
    </cfRule>
  </conditionalFormatting>
  <conditionalFormatting sqref="E116:E117 E119 E142 E159 E176 E191 E210 E227">
    <cfRule type="expression" dxfId="266" priority="390" stopIfTrue="1">
      <formula>$E116="digite"</formula>
    </cfRule>
  </conditionalFormatting>
  <conditionalFormatting sqref="E100 E104 E112">
    <cfRule type="expression" dxfId="265" priority="402" stopIfTrue="1">
      <formula>$E100="digite"</formula>
    </cfRule>
  </conditionalFormatting>
  <conditionalFormatting sqref="D104 D112">
    <cfRule type="expression" dxfId="264" priority="401" stopIfTrue="1">
      <formula>$D104="&gt;&gt;&gt;&gt;&gt;&gt;&gt;&gt;&gt;&gt; Digite aqui a descrição e apresente a composição detalhada."</formula>
    </cfRule>
  </conditionalFormatting>
  <conditionalFormatting sqref="D104 D112">
    <cfRule type="expression" dxfId="263" priority="400" stopIfTrue="1">
      <formula>$D104="&gt;&gt;&gt;&gt;&gt;&gt;&gt;&gt;&gt;&gt;Digite aqui a descrição e apresente a composição detalhada."</formula>
    </cfRule>
  </conditionalFormatting>
  <conditionalFormatting sqref="D100">
    <cfRule type="expression" dxfId="262" priority="399" stopIfTrue="1">
      <formula>$D100="&gt;&gt;&gt;&gt;&gt;&gt;&gt;&gt;&gt;&gt; Digite aqui a descrição e apresente a composição detalhada."</formula>
    </cfRule>
  </conditionalFormatting>
  <conditionalFormatting sqref="D100">
    <cfRule type="expression" dxfId="261" priority="398" stopIfTrue="1">
      <formula>$D100="&gt;&gt;&gt;&gt;&gt;&gt;&gt;&gt;&gt;&gt;Digite aqui a descrição e apresente a composição detalhada."</formula>
    </cfRule>
  </conditionalFormatting>
  <conditionalFormatting sqref="D113">
    <cfRule type="expression" dxfId="260" priority="396" stopIfTrue="1">
      <formula>$D113="&gt;&gt;&gt;&gt;&gt;&gt;&gt;&gt;&gt;&gt; Digite aqui a descrição e apresente a composição detalhada."</formula>
    </cfRule>
  </conditionalFormatting>
  <conditionalFormatting sqref="D113">
    <cfRule type="expression" dxfId="259" priority="395" stopIfTrue="1">
      <formula>$D113="&gt;&gt;&gt;&gt;&gt;&gt;&gt;&gt;&gt;&gt;Digite aqui a descrição e apresente a composição detalhada."</formula>
    </cfRule>
  </conditionalFormatting>
  <conditionalFormatting sqref="E113">
    <cfRule type="expression" dxfId="258" priority="394" stopIfTrue="1">
      <formula>$E113="digite"</formula>
    </cfRule>
  </conditionalFormatting>
  <conditionalFormatting sqref="D114">
    <cfRule type="expression" dxfId="257" priority="393" stopIfTrue="1">
      <formula>$D114="&gt;&gt;&gt;&gt;&gt;&gt;&gt;&gt;&gt;&gt; Digite aqui a descrição e apresente a composição detalhada."</formula>
    </cfRule>
  </conditionalFormatting>
  <conditionalFormatting sqref="D114">
    <cfRule type="expression" dxfId="256" priority="392" stopIfTrue="1">
      <formula>$D114="&gt;&gt;&gt;&gt;&gt;&gt;&gt;&gt;&gt;&gt;Digite aqui a descrição e apresente a composição detalhada."</formula>
    </cfRule>
  </conditionalFormatting>
  <conditionalFormatting sqref="E114">
    <cfRule type="expression" dxfId="255" priority="391" stopIfTrue="1">
      <formula>$E114="digite"</formula>
    </cfRule>
  </conditionalFormatting>
  <conditionalFormatting sqref="D116:D117 D119 D142 D159 D176 D191 D210 D227">
    <cfRule type="expression" dxfId="254" priority="389" stopIfTrue="1">
      <formula>$D116="&gt;&gt;&gt;&gt;&gt;&gt;&gt;&gt;&gt;&gt; Digite aqui a descrição e apresente a composição detalhada."</formula>
    </cfRule>
  </conditionalFormatting>
  <conditionalFormatting sqref="D116:D117 D119 D142 D159 D176 D191 D210 D227">
    <cfRule type="expression" dxfId="253" priority="388" stopIfTrue="1">
      <formula>$D116="&gt;&gt;&gt;&gt;&gt;&gt;&gt;&gt;&gt;&gt;Digite aqui a descrição e apresente a composição detalhada."</formula>
    </cfRule>
  </conditionalFormatting>
  <conditionalFormatting sqref="D125 D134">
    <cfRule type="expression" dxfId="252" priority="354" stopIfTrue="1">
      <formula>$D125="&gt;&gt;&gt;&gt;&gt;&gt;&gt;&gt;&gt;&gt; Digite aqui a descrição e apresente a composição detalhada."</formula>
    </cfRule>
  </conditionalFormatting>
  <conditionalFormatting sqref="D125 D134">
    <cfRule type="expression" dxfId="251" priority="353" stopIfTrue="1">
      <formula>$D125="&gt;&gt;&gt;&gt;&gt;&gt;&gt;&gt;&gt;&gt;Digite aqui a descrição e apresente a composição detalhada."</formula>
    </cfRule>
  </conditionalFormatting>
  <conditionalFormatting sqref="D108">
    <cfRule type="expression" dxfId="250" priority="371" stopIfTrue="1">
      <formula>$D108="&gt;&gt;&gt;&gt;&gt;&gt;&gt;&gt;&gt;&gt; Digite aqui a descrição e apresente a composição detalhada."</formula>
    </cfRule>
  </conditionalFormatting>
  <conditionalFormatting sqref="D108">
    <cfRule type="expression" dxfId="249" priority="370" stopIfTrue="1">
      <formula>$D108="&gt;&gt;&gt;&gt;&gt;&gt;&gt;&gt;&gt;&gt;Digite aqui a descrição e apresente a composição detalhada."</formula>
    </cfRule>
  </conditionalFormatting>
  <conditionalFormatting sqref="E108">
    <cfRule type="expression" dxfId="248" priority="369" stopIfTrue="1">
      <formula>$E108="digite"</formula>
    </cfRule>
  </conditionalFormatting>
  <conditionalFormatting sqref="D107">
    <cfRule type="expression" dxfId="247" priority="368" stopIfTrue="1">
      <formula>$D107="&gt;&gt;&gt;&gt;&gt;&gt;&gt;&gt;&gt;&gt; Digite aqui a descrição e apresente a composição detalhada."</formula>
    </cfRule>
  </conditionalFormatting>
  <conditionalFormatting sqref="D107">
    <cfRule type="expression" dxfId="246" priority="367" stopIfTrue="1">
      <formula>$D107="&gt;&gt;&gt;&gt;&gt;&gt;&gt;&gt;&gt;&gt;Digite aqui a descrição e apresente a composição detalhada."</formula>
    </cfRule>
  </conditionalFormatting>
  <conditionalFormatting sqref="E107">
    <cfRule type="expression" dxfId="245" priority="366" stopIfTrue="1">
      <formula>$E107="digite"</formula>
    </cfRule>
  </conditionalFormatting>
  <conditionalFormatting sqref="D115">
    <cfRule type="expression" dxfId="244" priority="365" stopIfTrue="1">
      <formula>$D115="&gt;&gt;&gt;&gt;&gt;&gt;&gt;&gt;&gt;&gt; Digite aqui a descrição e apresente a composição detalhada."</formula>
    </cfRule>
  </conditionalFormatting>
  <conditionalFormatting sqref="D115">
    <cfRule type="expression" dxfId="243" priority="364" stopIfTrue="1">
      <formula>$D115="&gt;&gt;&gt;&gt;&gt;&gt;&gt;&gt;&gt;&gt;Digite aqui a descrição e apresente a composição detalhada."</formula>
    </cfRule>
  </conditionalFormatting>
  <conditionalFormatting sqref="E115">
    <cfRule type="expression" dxfId="242" priority="363" stopIfTrue="1">
      <formula>$E115="digite"</formula>
    </cfRule>
  </conditionalFormatting>
  <conditionalFormatting sqref="E106">
    <cfRule type="expression" dxfId="241" priority="362" stopIfTrue="1">
      <formula>$E106="digite"</formula>
    </cfRule>
  </conditionalFormatting>
  <conditionalFormatting sqref="E118">
    <cfRule type="expression" dxfId="240" priority="359" stopIfTrue="1">
      <formula>$E118="digite"</formula>
    </cfRule>
  </conditionalFormatting>
  <conditionalFormatting sqref="E137:E138">
    <cfRule type="expression" dxfId="239" priority="343" stopIfTrue="1">
      <formula>$E137="digite"</formula>
    </cfRule>
  </conditionalFormatting>
  <conditionalFormatting sqref="E121 E125 E134">
    <cfRule type="expression" dxfId="238" priority="355" stopIfTrue="1">
      <formula>$E121="digite"</formula>
    </cfRule>
  </conditionalFormatting>
  <conditionalFormatting sqref="D121">
    <cfRule type="expression" dxfId="237" priority="352" stopIfTrue="1">
      <formula>$D121="&gt;&gt;&gt;&gt;&gt;&gt;&gt;&gt;&gt;&gt; Digite aqui a descrição e apresente a composição detalhada."</formula>
    </cfRule>
  </conditionalFormatting>
  <conditionalFormatting sqref="D121">
    <cfRule type="expression" dxfId="236" priority="351" stopIfTrue="1">
      <formula>$D121="&gt;&gt;&gt;&gt;&gt;&gt;&gt;&gt;&gt;&gt;Digite aqui a descrição e apresente a composição detalhada."</formula>
    </cfRule>
  </conditionalFormatting>
  <conditionalFormatting sqref="D135">
    <cfRule type="expression" dxfId="235" priority="349" stopIfTrue="1">
      <formula>$D135="&gt;&gt;&gt;&gt;&gt;&gt;&gt;&gt;&gt;&gt; Digite aqui a descrição e apresente a composição detalhada."</formula>
    </cfRule>
  </conditionalFormatting>
  <conditionalFormatting sqref="D135">
    <cfRule type="expression" dxfId="234" priority="348" stopIfTrue="1">
      <formula>$D135="&gt;&gt;&gt;&gt;&gt;&gt;&gt;&gt;&gt;&gt;Digite aqui a descrição e apresente a composição detalhada."</formula>
    </cfRule>
  </conditionalFormatting>
  <conditionalFormatting sqref="E135">
    <cfRule type="expression" dxfId="233" priority="347" stopIfTrue="1">
      <formula>$E135="digite"</formula>
    </cfRule>
  </conditionalFormatting>
  <conditionalFormatting sqref="D136">
    <cfRule type="expression" dxfId="232" priority="346" stopIfTrue="1">
      <formula>$D136="&gt;&gt;&gt;&gt;&gt;&gt;&gt;&gt;&gt;&gt; Digite aqui a descrição e apresente a composição detalhada."</formula>
    </cfRule>
  </conditionalFormatting>
  <conditionalFormatting sqref="D136">
    <cfRule type="expression" dxfId="231" priority="345" stopIfTrue="1">
      <formula>$D136="&gt;&gt;&gt;&gt;&gt;&gt;&gt;&gt;&gt;&gt;Digite aqui a descrição e apresente a composição detalhada."</formula>
    </cfRule>
  </conditionalFormatting>
  <conditionalFormatting sqref="E136">
    <cfRule type="expression" dxfId="230" priority="344" stopIfTrue="1">
      <formula>$E136="digite"</formula>
    </cfRule>
  </conditionalFormatting>
  <conditionalFormatting sqref="D137:D138">
    <cfRule type="expression" dxfId="229" priority="342" stopIfTrue="1">
      <formula>$D137="&gt;&gt;&gt;&gt;&gt;&gt;&gt;&gt;&gt;&gt; Digite aqui a descrição e apresente a composição detalhada."</formula>
    </cfRule>
  </conditionalFormatting>
  <conditionalFormatting sqref="D137:D138">
    <cfRule type="expression" dxfId="228" priority="341" stopIfTrue="1">
      <formula>$D137="&gt;&gt;&gt;&gt;&gt;&gt;&gt;&gt;&gt;&gt;Digite aqui a descrição e apresente a composição detalhada."</formula>
    </cfRule>
  </conditionalFormatting>
  <conditionalFormatting sqref="D130">
    <cfRule type="expression" dxfId="227" priority="324" stopIfTrue="1">
      <formula>$D130="&gt;&gt;&gt;&gt;&gt;&gt;&gt;&gt;&gt;&gt; Digite aqui a descrição e apresente a composição detalhada."</formula>
    </cfRule>
  </conditionalFormatting>
  <conditionalFormatting sqref="D130">
    <cfRule type="expression" dxfId="226" priority="323" stopIfTrue="1">
      <formula>$D130="&gt;&gt;&gt;&gt;&gt;&gt;&gt;&gt;&gt;&gt;Digite aqui a descrição e apresente a composição detalhada."</formula>
    </cfRule>
  </conditionalFormatting>
  <conditionalFormatting sqref="D131">
    <cfRule type="expression" dxfId="225" priority="327" stopIfTrue="1">
      <formula>$D131="&gt;&gt;&gt;&gt;&gt;&gt;&gt;&gt;&gt;&gt; Digite aqui a descrição e apresente a composição detalhada."</formula>
    </cfRule>
  </conditionalFormatting>
  <conditionalFormatting sqref="D131">
    <cfRule type="expression" dxfId="224" priority="326" stopIfTrue="1">
      <formula>$D131="&gt;&gt;&gt;&gt;&gt;&gt;&gt;&gt;&gt;&gt;Digite aqui a descrição e apresente a composição detalhada."</formula>
    </cfRule>
  </conditionalFormatting>
  <conditionalFormatting sqref="E131">
    <cfRule type="expression" dxfId="223" priority="325" stopIfTrue="1">
      <formula>$E131="digite"</formula>
    </cfRule>
  </conditionalFormatting>
  <conditionalFormatting sqref="E130">
    <cfRule type="expression" dxfId="222" priority="322" stopIfTrue="1">
      <formula>$E130="digite"</formula>
    </cfRule>
  </conditionalFormatting>
  <conditionalFormatting sqref="E128">
    <cfRule type="expression" dxfId="221" priority="318" stopIfTrue="1">
      <formula>$E128="digite"</formula>
    </cfRule>
  </conditionalFormatting>
  <conditionalFormatting sqref="E139:E140">
    <cfRule type="expression" dxfId="220" priority="315" stopIfTrue="1">
      <formula>$E139="digite"</formula>
    </cfRule>
  </conditionalFormatting>
  <conditionalFormatting sqref="D140">
    <cfRule type="expression" dxfId="219" priority="314" stopIfTrue="1">
      <formula>$D140="&gt;&gt;&gt;&gt;&gt;&gt;&gt;&gt;&gt;&gt; Digite aqui a descrição e apresente a composição detalhada."</formula>
    </cfRule>
  </conditionalFormatting>
  <conditionalFormatting sqref="D140">
    <cfRule type="expression" dxfId="218" priority="313" stopIfTrue="1">
      <formula>$D140="&gt;&gt;&gt;&gt;&gt;&gt;&gt;&gt;&gt;&gt;Digite aqui a descrição e apresente a composição detalhada."</formula>
    </cfRule>
  </conditionalFormatting>
  <conditionalFormatting sqref="E127">
    <cfRule type="expression" dxfId="217" priority="309" stopIfTrue="1">
      <formula>$E127="digite"</formula>
    </cfRule>
  </conditionalFormatting>
  <conditionalFormatting sqref="D147 D154">
    <cfRule type="expression" dxfId="216" priority="304" stopIfTrue="1">
      <formula>$D147="&gt;&gt;&gt;&gt;&gt;&gt;&gt;&gt;&gt;&gt; Digite aqui a descrição e apresente a composição detalhada."</formula>
    </cfRule>
  </conditionalFormatting>
  <conditionalFormatting sqref="D147 D154">
    <cfRule type="expression" dxfId="215" priority="303" stopIfTrue="1">
      <formula>$D147="&gt;&gt;&gt;&gt;&gt;&gt;&gt;&gt;&gt;&gt;Digite aqui a descrição e apresente a composição detalhada."</formula>
    </cfRule>
  </conditionalFormatting>
  <conditionalFormatting sqref="E196">
    <cfRule type="expression" dxfId="214" priority="175" stopIfTrue="1">
      <formula>$E196="digite"</formula>
    </cfRule>
  </conditionalFormatting>
  <conditionalFormatting sqref="E156:E157">
    <cfRule type="expression" dxfId="213" priority="293" stopIfTrue="1">
      <formula>$E156="digite"</formula>
    </cfRule>
  </conditionalFormatting>
  <conditionalFormatting sqref="E144 E147 E154">
    <cfRule type="expression" dxfId="212" priority="305" stopIfTrue="1">
      <formula>$E144="digite"</formula>
    </cfRule>
  </conditionalFormatting>
  <conditionalFormatting sqref="D144">
    <cfRule type="expression" dxfId="211" priority="302" stopIfTrue="1">
      <formula>$D144="&gt;&gt;&gt;&gt;&gt;&gt;&gt;&gt;&gt;&gt; Digite aqui a descrição e apresente a composição detalhada."</formula>
    </cfRule>
  </conditionalFormatting>
  <conditionalFormatting sqref="D144">
    <cfRule type="expression" dxfId="210" priority="301" stopIfTrue="1">
      <formula>$D144="&gt;&gt;&gt;&gt;&gt;&gt;&gt;&gt;&gt;&gt;Digite aqui a descrição e apresente a composição detalhada."</formula>
    </cfRule>
  </conditionalFormatting>
  <conditionalFormatting sqref="E155">
    <cfRule type="expression" dxfId="209" priority="294" stopIfTrue="1">
      <formula>$E155="digite"</formula>
    </cfRule>
  </conditionalFormatting>
  <conditionalFormatting sqref="D202">
    <cfRule type="expression" dxfId="208" priority="170" stopIfTrue="1">
      <formula>$D202="&gt;&gt;&gt;&gt;&gt;&gt;&gt;&gt;&gt;&gt; Digite aqui a descrição e apresente a composição detalhada."</formula>
    </cfRule>
  </conditionalFormatting>
  <conditionalFormatting sqref="D202">
    <cfRule type="expression" dxfId="207" priority="169" stopIfTrue="1">
      <formula>$D202="&gt;&gt;&gt;&gt;&gt;&gt;&gt;&gt;&gt;&gt;Digite aqui a descrição e apresente a composição detalhada."</formula>
    </cfRule>
  </conditionalFormatting>
  <conditionalFormatting sqref="E209">
    <cfRule type="expression" dxfId="206" priority="168" stopIfTrue="1">
      <formula>$E209="digite"</formula>
    </cfRule>
  </conditionalFormatting>
  <conditionalFormatting sqref="D155">
    <cfRule type="expression" dxfId="205" priority="296" stopIfTrue="1">
      <formula>$D155="&gt;&gt;&gt;&gt;&gt;&gt;&gt;&gt;&gt;&gt; Digite aqui a descrição e apresente a composição detalhada."</formula>
    </cfRule>
  </conditionalFormatting>
  <conditionalFormatting sqref="D155">
    <cfRule type="expression" dxfId="204" priority="295" stopIfTrue="1">
      <formula>$D155="&gt;&gt;&gt;&gt;&gt;&gt;&gt;&gt;&gt;&gt;Digite aqui a descrição e apresente a composição detalhada."</formula>
    </cfRule>
  </conditionalFormatting>
  <conditionalFormatting sqref="E225">
    <cfRule type="expression" dxfId="203" priority="165" stopIfTrue="1">
      <formula>$E225="digite"</formula>
    </cfRule>
  </conditionalFormatting>
  <conditionalFormatting sqref="D156:D157">
    <cfRule type="expression" dxfId="202" priority="292" stopIfTrue="1">
      <formula>$D156="&gt;&gt;&gt;&gt;&gt;&gt;&gt;&gt;&gt;&gt; Digite aqui a descrição e apresente a composição detalhada."</formula>
    </cfRule>
  </conditionalFormatting>
  <conditionalFormatting sqref="D156:D157">
    <cfRule type="expression" dxfId="201" priority="291" stopIfTrue="1">
      <formula>$D156="&gt;&gt;&gt;&gt;&gt;&gt;&gt;&gt;&gt;&gt;Digite aqui a descrição e apresente a composição detalhada."</formula>
    </cfRule>
  </conditionalFormatting>
  <conditionalFormatting sqref="D212">
    <cfRule type="expression" dxfId="200" priority="159" stopIfTrue="1">
      <formula>$D212="&gt;&gt;&gt;&gt;&gt;&gt;&gt;&gt;&gt;&gt; Digite aqui a descrição e apresente a composição detalhada."</formula>
    </cfRule>
  </conditionalFormatting>
  <conditionalFormatting sqref="D212">
    <cfRule type="expression" dxfId="199" priority="158" stopIfTrue="1">
      <formula>$D212="&gt;&gt;&gt;&gt;&gt;&gt;&gt;&gt;&gt;&gt;Digite aqui a descrição e apresente a composição detalhada."</formula>
    </cfRule>
  </conditionalFormatting>
  <conditionalFormatting sqref="D223">
    <cfRule type="expression" dxfId="198" priority="157" stopIfTrue="1">
      <formula>$D223="&gt;&gt;&gt;&gt;&gt;&gt;&gt;&gt;&gt;&gt; Digite aqui a descrição e apresente a composição detalhada."</formula>
    </cfRule>
  </conditionalFormatting>
  <conditionalFormatting sqref="D223">
    <cfRule type="expression" dxfId="197" priority="156" stopIfTrue="1">
      <formula>$D223="&gt;&gt;&gt;&gt;&gt;&gt;&gt;&gt;&gt;&gt;Digite aqui a descrição e apresente a composição detalhada."</formula>
    </cfRule>
  </conditionalFormatting>
  <conditionalFormatting sqref="D215 D222">
    <cfRule type="expression" dxfId="196" priority="161" stopIfTrue="1">
      <formula>$D215="&gt;&gt;&gt;&gt;&gt;&gt;&gt;&gt;&gt;&gt; Digite aqui a descrição e apresente a composição detalhada."</formula>
    </cfRule>
  </conditionalFormatting>
  <conditionalFormatting sqref="D215 D222">
    <cfRule type="expression" dxfId="195" priority="160" stopIfTrue="1">
      <formula>$D215="&gt;&gt;&gt;&gt;&gt;&gt;&gt;&gt;&gt;&gt;Digite aqui a descrição e apresente a composição detalhada."</formula>
    </cfRule>
  </conditionalFormatting>
  <conditionalFormatting sqref="E223">
    <cfRule type="expression" dxfId="194" priority="155" stopIfTrue="1">
      <formula>$E223="digite"</formula>
    </cfRule>
  </conditionalFormatting>
  <conditionalFormatting sqref="D148">
    <cfRule type="expression" dxfId="193" priority="283" stopIfTrue="1">
      <formula>$D148="&gt;&gt;&gt;&gt;&gt;&gt;&gt;&gt;&gt;&gt; Digite aqui a descrição e apresente a composição detalhada."</formula>
    </cfRule>
  </conditionalFormatting>
  <conditionalFormatting sqref="D148">
    <cfRule type="expression" dxfId="192" priority="282" stopIfTrue="1">
      <formula>$D148="&gt;&gt;&gt;&gt;&gt;&gt;&gt;&gt;&gt;&gt;Digite aqui a descrição e apresente a composição detalhada."</formula>
    </cfRule>
  </conditionalFormatting>
  <conditionalFormatting sqref="E148">
    <cfRule type="expression" dxfId="191" priority="281" stopIfTrue="1">
      <formula>$E148="digite"</formula>
    </cfRule>
  </conditionalFormatting>
  <conditionalFormatting sqref="D145">
    <cfRule type="expression" dxfId="190" priority="280" stopIfTrue="1">
      <formula>$D145="&gt;&gt;&gt;&gt;&gt;&gt;&gt;&gt;&gt;&gt; Digite aqui a descrição e apresente a composição detalhada."</formula>
    </cfRule>
  </conditionalFormatting>
  <conditionalFormatting sqref="D145">
    <cfRule type="expression" dxfId="189" priority="279" stopIfTrue="1">
      <formula>$D145="&gt;&gt;&gt;&gt;&gt;&gt;&gt;&gt;&gt;&gt;Digite aqui a descrição e apresente a composição detalhada."</formula>
    </cfRule>
  </conditionalFormatting>
  <conditionalFormatting sqref="E152">
    <cfRule type="expression" dxfId="188" priority="271" stopIfTrue="1">
      <formula>$E152="digite"</formula>
    </cfRule>
  </conditionalFormatting>
  <conditionalFormatting sqref="D213">
    <cfRule type="expression" dxfId="187" priority="148" stopIfTrue="1">
      <formula>$D213="&gt;&gt;&gt;&gt;&gt;&gt;&gt;&gt;&gt;&gt; Digite aqui a descrição e apresente a composição detalhada."</formula>
    </cfRule>
  </conditionalFormatting>
  <conditionalFormatting sqref="D213">
    <cfRule type="expression" dxfId="186" priority="147" stopIfTrue="1">
      <formula>$D213="&gt;&gt;&gt;&gt;&gt;&gt;&gt;&gt;&gt;&gt;Digite aqui a descrição e apresente a composição detalhada."</formula>
    </cfRule>
  </conditionalFormatting>
  <conditionalFormatting sqref="E220">
    <cfRule type="expression" dxfId="185" priority="146" stopIfTrue="1">
      <formula>$E220="digite"</formula>
    </cfRule>
  </conditionalFormatting>
  <conditionalFormatting sqref="D220">
    <cfRule type="expression" dxfId="184" priority="145" stopIfTrue="1">
      <formula>$D220="&gt;&gt;&gt;&gt;&gt;&gt;&gt;&gt;&gt;&gt; Digite aqui a descrição e apresente a composição detalhada."</formula>
    </cfRule>
  </conditionalFormatting>
  <conditionalFormatting sqref="D220">
    <cfRule type="expression" dxfId="183" priority="144" stopIfTrue="1">
      <formula>$D220="&gt;&gt;&gt;&gt;&gt;&gt;&gt;&gt;&gt;&gt;Digite aqui a descrição e apresente a composição detalhada."</formula>
    </cfRule>
  </conditionalFormatting>
  <conditionalFormatting sqref="E213">
    <cfRule type="expression" dxfId="182" priority="143" stopIfTrue="1">
      <formula>$E213="digite"</formula>
    </cfRule>
  </conditionalFormatting>
  <conditionalFormatting sqref="D152">
    <cfRule type="expression" dxfId="181" priority="270" stopIfTrue="1">
      <formula>$D152="&gt;&gt;&gt;&gt;&gt;&gt;&gt;&gt;&gt;&gt; Digite aqui a descrição e apresente a composição detalhada."</formula>
    </cfRule>
  </conditionalFormatting>
  <conditionalFormatting sqref="D152">
    <cfRule type="expression" dxfId="180" priority="269" stopIfTrue="1">
      <formula>$D152="&gt;&gt;&gt;&gt;&gt;&gt;&gt;&gt;&gt;&gt;Digite aqui a descrição e apresente a composição detalhada."</formula>
    </cfRule>
  </conditionalFormatting>
  <conditionalFormatting sqref="E158">
    <cfRule type="expression" dxfId="179" priority="268" stopIfTrue="1">
      <formula>$E158="digite"</formula>
    </cfRule>
  </conditionalFormatting>
  <conditionalFormatting sqref="E145">
    <cfRule type="expression" dxfId="178" priority="262" stopIfTrue="1">
      <formula>$E145="digite"</formula>
    </cfRule>
  </conditionalFormatting>
  <conditionalFormatting sqref="E150">
    <cfRule type="expression" dxfId="177" priority="261" stopIfTrue="1">
      <formula>$E150="digite"</formula>
    </cfRule>
  </conditionalFormatting>
  <conditionalFormatting sqref="D150">
    <cfRule type="expression" dxfId="176" priority="260" stopIfTrue="1">
      <formula>$D150="&gt;&gt;&gt;&gt;&gt;&gt;&gt;&gt;&gt;&gt; Digite aqui a descrição e apresente a composição detalhada."</formula>
    </cfRule>
  </conditionalFormatting>
  <conditionalFormatting sqref="D150">
    <cfRule type="expression" dxfId="175" priority="259" stopIfTrue="1">
      <formula>$D150="&gt;&gt;&gt;&gt;&gt;&gt;&gt;&gt;&gt;&gt;Digite aqui a descrição e apresente a composição detalhada."</formula>
    </cfRule>
  </conditionalFormatting>
  <conditionalFormatting sqref="E151">
    <cfRule type="expression" dxfId="174" priority="258" stopIfTrue="1">
      <formula>$E151="digite"</formula>
    </cfRule>
  </conditionalFormatting>
  <conditionalFormatting sqref="D151">
    <cfRule type="expression" dxfId="173" priority="257" stopIfTrue="1">
      <formula>$D151="&gt;&gt;&gt;&gt;&gt;&gt;&gt;&gt;&gt;&gt; Digite aqui a descrição e apresente a composição detalhada."</formula>
    </cfRule>
  </conditionalFormatting>
  <conditionalFormatting sqref="D151">
    <cfRule type="expression" dxfId="172" priority="256" stopIfTrue="1">
      <formula>$D151="&gt;&gt;&gt;&gt;&gt;&gt;&gt;&gt;&gt;&gt;Digite aqui a descrição e apresente a composição detalhada."</formula>
    </cfRule>
  </conditionalFormatting>
  <conditionalFormatting sqref="E173:E174">
    <cfRule type="expression" dxfId="171" priority="247" stopIfTrue="1">
      <formula>$E173="digite"</formula>
    </cfRule>
  </conditionalFormatting>
  <conditionalFormatting sqref="E161 E164 E171">
    <cfRule type="expression" dxfId="170" priority="255" stopIfTrue="1">
      <formula>$E161="digite"</formula>
    </cfRule>
  </conditionalFormatting>
  <conditionalFormatting sqref="D164 D171">
    <cfRule type="expression" dxfId="169" priority="254" stopIfTrue="1">
      <formula>$D164="&gt;&gt;&gt;&gt;&gt;&gt;&gt;&gt;&gt;&gt; Digite aqui a descrição e apresente a composição detalhada."</formula>
    </cfRule>
  </conditionalFormatting>
  <conditionalFormatting sqref="D164 D171">
    <cfRule type="expression" dxfId="168" priority="253" stopIfTrue="1">
      <formula>$D164="&gt;&gt;&gt;&gt;&gt;&gt;&gt;&gt;&gt;&gt;Digite aqui a descrição e apresente a composição detalhada."</formula>
    </cfRule>
  </conditionalFormatting>
  <conditionalFormatting sqref="D161">
    <cfRule type="expression" dxfId="167" priority="252" stopIfTrue="1">
      <formula>$D161="&gt;&gt;&gt;&gt;&gt;&gt;&gt;&gt;&gt;&gt; Digite aqui a descrição e apresente a composição detalhada."</formula>
    </cfRule>
  </conditionalFormatting>
  <conditionalFormatting sqref="D161">
    <cfRule type="expression" dxfId="166" priority="251" stopIfTrue="1">
      <formula>$D161="&gt;&gt;&gt;&gt;&gt;&gt;&gt;&gt;&gt;&gt;Digite aqui a descrição e apresente a composição detalhada."</formula>
    </cfRule>
  </conditionalFormatting>
  <conditionalFormatting sqref="E172">
    <cfRule type="expression" dxfId="165" priority="248" stopIfTrue="1">
      <formula>$E172="digite"</formula>
    </cfRule>
  </conditionalFormatting>
  <conditionalFormatting sqref="D172">
    <cfRule type="expression" dxfId="164" priority="250" stopIfTrue="1">
      <formula>$D172="&gt;&gt;&gt;&gt;&gt;&gt;&gt;&gt;&gt;&gt; Digite aqui a descrição e apresente a composição detalhada."</formula>
    </cfRule>
  </conditionalFormatting>
  <conditionalFormatting sqref="D172">
    <cfRule type="expression" dxfId="163" priority="249" stopIfTrue="1">
      <formula>$D172="&gt;&gt;&gt;&gt;&gt;&gt;&gt;&gt;&gt;&gt;Digite aqui a descrição e apresente a composição detalhada."</formula>
    </cfRule>
  </conditionalFormatting>
  <conditionalFormatting sqref="D173:D174">
    <cfRule type="expression" dxfId="162" priority="246" stopIfTrue="1">
      <formula>$D173="&gt;&gt;&gt;&gt;&gt;&gt;&gt;&gt;&gt;&gt; Digite aqui a descrição e apresente a composição detalhada."</formula>
    </cfRule>
  </conditionalFormatting>
  <conditionalFormatting sqref="D173:D174">
    <cfRule type="expression" dxfId="161" priority="245" stopIfTrue="1">
      <formula>$D173="&gt;&gt;&gt;&gt;&gt;&gt;&gt;&gt;&gt;&gt;Digite aqui a descrição e apresente a composição detalhada."</formula>
    </cfRule>
  </conditionalFormatting>
  <conditionalFormatting sqref="D162">
    <cfRule type="expression" dxfId="160" priority="241" stopIfTrue="1">
      <formula>$D162="&gt;&gt;&gt;&gt;&gt;&gt;&gt;&gt;&gt;&gt; Digite aqui a descrição e apresente a composição detalhada."</formula>
    </cfRule>
  </conditionalFormatting>
  <conditionalFormatting sqref="D162">
    <cfRule type="expression" dxfId="159" priority="240" stopIfTrue="1">
      <formula>$D162="&gt;&gt;&gt;&gt;&gt;&gt;&gt;&gt;&gt;&gt;Digite aqui a descrição e apresente a composição detalhada."</formula>
    </cfRule>
  </conditionalFormatting>
  <conditionalFormatting sqref="E169">
    <cfRule type="expression" dxfId="158" priority="239" stopIfTrue="1">
      <formula>$E169="digite"</formula>
    </cfRule>
  </conditionalFormatting>
  <conditionalFormatting sqref="D169">
    <cfRule type="expression" dxfId="157" priority="238" stopIfTrue="1">
      <formula>$D169="&gt;&gt;&gt;&gt;&gt;&gt;&gt;&gt;&gt;&gt; Digite aqui a descrição e apresente a composição detalhada."</formula>
    </cfRule>
  </conditionalFormatting>
  <conditionalFormatting sqref="D169">
    <cfRule type="expression" dxfId="156" priority="237" stopIfTrue="1">
      <formula>$D169="&gt;&gt;&gt;&gt;&gt;&gt;&gt;&gt;&gt;&gt;Digite aqui a descrição e apresente a composição detalhada."</formula>
    </cfRule>
  </conditionalFormatting>
  <conditionalFormatting sqref="E162">
    <cfRule type="expression" dxfId="155" priority="233" stopIfTrue="1">
      <formula>$E162="digite"</formula>
    </cfRule>
  </conditionalFormatting>
  <conditionalFormatting sqref="E167">
    <cfRule type="expression" dxfId="154" priority="232" stopIfTrue="1">
      <formula>$E167="digite"</formula>
    </cfRule>
  </conditionalFormatting>
  <conditionalFormatting sqref="D167">
    <cfRule type="expression" dxfId="153" priority="231" stopIfTrue="1">
      <formula>$D167="&gt;&gt;&gt;&gt;&gt;&gt;&gt;&gt;&gt;&gt; Digite aqui a descrição e apresente a composição detalhada."</formula>
    </cfRule>
  </conditionalFormatting>
  <conditionalFormatting sqref="D167">
    <cfRule type="expression" dxfId="152" priority="230" stopIfTrue="1">
      <formula>$D167="&gt;&gt;&gt;&gt;&gt;&gt;&gt;&gt;&gt;&gt;Digite aqui a descrição e apresente a composição detalhada."</formula>
    </cfRule>
  </conditionalFormatting>
  <conditionalFormatting sqref="E168">
    <cfRule type="expression" dxfId="151" priority="229" stopIfTrue="1">
      <formula>$E168="digite"</formula>
    </cfRule>
  </conditionalFormatting>
  <conditionalFormatting sqref="D168">
    <cfRule type="expression" dxfId="150" priority="228" stopIfTrue="1">
      <formula>$D168="&gt;&gt;&gt;&gt;&gt;&gt;&gt;&gt;&gt;&gt; Digite aqui a descrição e apresente a composição detalhada."</formula>
    </cfRule>
  </conditionalFormatting>
  <conditionalFormatting sqref="D168">
    <cfRule type="expression" dxfId="149" priority="227" stopIfTrue="1">
      <formula>$D168="&gt;&gt;&gt;&gt;&gt;&gt;&gt;&gt;&gt;&gt;Digite aqui a descrição e apresente a composição detalhada."</formula>
    </cfRule>
  </conditionalFormatting>
  <conditionalFormatting sqref="E190">
    <cfRule type="expression" dxfId="148" priority="218" stopIfTrue="1">
      <formula>$E190="digite"</formula>
    </cfRule>
  </conditionalFormatting>
  <conditionalFormatting sqref="E178 E181 E188">
    <cfRule type="expression" dxfId="147" priority="226" stopIfTrue="1">
      <formula>$E178="digite"</formula>
    </cfRule>
  </conditionalFormatting>
  <conditionalFormatting sqref="D181 D188">
    <cfRule type="expression" dxfId="146" priority="225" stopIfTrue="1">
      <formula>$D181="&gt;&gt;&gt;&gt;&gt;&gt;&gt;&gt;&gt;&gt; Digite aqui a descrição e apresente a composição detalhada."</formula>
    </cfRule>
  </conditionalFormatting>
  <conditionalFormatting sqref="D181 D188">
    <cfRule type="expression" dxfId="145" priority="224" stopIfTrue="1">
      <formula>$D181="&gt;&gt;&gt;&gt;&gt;&gt;&gt;&gt;&gt;&gt;Digite aqui a descrição e apresente a composição detalhada."</formula>
    </cfRule>
  </conditionalFormatting>
  <conditionalFormatting sqref="D178">
    <cfRule type="expression" dxfId="144" priority="223" stopIfTrue="1">
      <formula>$D178="&gt;&gt;&gt;&gt;&gt;&gt;&gt;&gt;&gt;&gt; Digite aqui a descrição e apresente a composição detalhada."</formula>
    </cfRule>
  </conditionalFormatting>
  <conditionalFormatting sqref="D178">
    <cfRule type="expression" dxfId="143" priority="222" stopIfTrue="1">
      <formula>$D178="&gt;&gt;&gt;&gt;&gt;&gt;&gt;&gt;&gt;&gt;Digite aqui a descrição e apresente a composição detalhada."</formula>
    </cfRule>
  </conditionalFormatting>
  <conditionalFormatting sqref="E189">
    <cfRule type="expression" dxfId="142" priority="219" stopIfTrue="1">
      <formula>$E189="digite"</formula>
    </cfRule>
  </conditionalFormatting>
  <conditionalFormatting sqref="D189">
    <cfRule type="expression" dxfId="141" priority="221" stopIfTrue="1">
      <formula>$D189="&gt;&gt;&gt;&gt;&gt;&gt;&gt;&gt;&gt;&gt; Digite aqui a descrição e apresente a composição detalhada."</formula>
    </cfRule>
  </conditionalFormatting>
  <conditionalFormatting sqref="D189">
    <cfRule type="expression" dxfId="140" priority="220" stopIfTrue="1">
      <formula>$D189="&gt;&gt;&gt;&gt;&gt;&gt;&gt;&gt;&gt;&gt;Digite aqui a descrição e apresente a composição detalhada."</formula>
    </cfRule>
  </conditionalFormatting>
  <conditionalFormatting sqref="D190">
    <cfRule type="expression" dxfId="139" priority="217" stopIfTrue="1">
      <formula>$D190="&gt;&gt;&gt;&gt;&gt;&gt;&gt;&gt;&gt;&gt; Digite aqui a descrição e apresente a composição detalhada."</formula>
    </cfRule>
  </conditionalFormatting>
  <conditionalFormatting sqref="D190">
    <cfRule type="expression" dxfId="138" priority="216" stopIfTrue="1">
      <formula>$D190="&gt;&gt;&gt;&gt;&gt;&gt;&gt;&gt;&gt;&gt;Digite aqui a descrição e apresente a composição detalhada."</formula>
    </cfRule>
  </conditionalFormatting>
  <conditionalFormatting sqref="D179">
    <cfRule type="expression" dxfId="137" priority="212" stopIfTrue="1">
      <formula>$D179="&gt;&gt;&gt;&gt;&gt;&gt;&gt;&gt;&gt;&gt; Digite aqui a descrição e apresente a composição detalhada."</formula>
    </cfRule>
  </conditionalFormatting>
  <conditionalFormatting sqref="D179">
    <cfRule type="expression" dxfId="136" priority="211" stopIfTrue="1">
      <formula>$D179="&gt;&gt;&gt;&gt;&gt;&gt;&gt;&gt;&gt;&gt;Digite aqui a descrição e apresente a composição detalhada."</formula>
    </cfRule>
  </conditionalFormatting>
  <conditionalFormatting sqref="E186">
    <cfRule type="expression" dxfId="135" priority="210" stopIfTrue="1">
      <formula>$E186="digite"</formula>
    </cfRule>
  </conditionalFormatting>
  <conditionalFormatting sqref="D186">
    <cfRule type="expression" dxfId="134" priority="209" stopIfTrue="1">
      <formula>$D186="&gt;&gt;&gt;&gt;&gt;&gt;&gt;&gt;&gt;&gt; Digite aqui a descrição e apresente a composição detalhada."</formula>
    </cfRule>
  </conditionalFormatting>
  <conditionalFormatting sqref="D186">
    <cfRule type="expression" dxfId="133" priority="208" stopIfTrue="1">
      <formula>$D186="&gt;&gt;&gt;&gt;&gt;&gt;&gt;&gt;&gt;&gt;Digite aqui a descrição e apresente a composição detalhada."</formula>
    </cfRule>
  </conditionalFormatting>
  <conditionalFormatting sqref="E179">
    <cfRule type="expression" dxfId="132" priority="207" stopIfTrue="1">
      <formula>$E179="digite"</formula>
    </cfRule>
  </conditionalFormatting>
  <conditionalFormatting sqref="E184">
    <cfRule type="expression" dxfId="131" priority="206" stopIfTrue="1">
      <formula>$E184="digite"</formula>
    </cfRule>
  </conditionalFormatting>
  <conditionalFormatting sqref="D184">
    <cfRule type="expression" dxfId="130" priority="205" stopIfTrue="1">
      <formula>$D184="&gt;&gt;&gt;&gt;&gt;&gt;&gt;&gt;&gt;&gt; Digite aqui a descrição e apresente a composição detalhada."</formula>
    </cfRule>
  </conditionalFormatting>
  <conditionalFormatting sqref="D184">
    <cfRule type="expression" dxfId="129" priority="204" stopIfTrue="1">
      <formula>$D184="&gt;&gt;&gt;&gt;&gt;&gt;&gt;&gt;&gt;&gt;Digite aqui a descrição e apresente a composição detalhada."</formula>
    </cfRule>
  </conditionalFormatting>
  <conditionalFormatting sqref="E185">
    <cfRule type="expression" dxfId="128" priority="203" stopIfTrue="1">
      <formula>$E185="digite"</formula>
    </cfRule>
  </conditionalFormatting>
  <conditionalFormatting sqref="D185">
    <cfRule type="expression" dxfId="127" priority="202" stopIfTrue="1">
      <formula>$D185="&gt;&gt;&gt;&gt;&gt;&gt;&gt;&gt;&gt;&gt; Digite aqui a descrição e apresente a composição detalhada."</formula>
    </cfRule>
  </conditionalFormatting>
  <conditionalFormatting sqref="D185">
    <cfRule type="expression" dxfId="126" priority="201" stopIfTrue="1">
      <formula>$D185="&gt;&gt;&gt;&gt;&gt;&gt;&gt;&gt;&gt;&gt;Digite aqui a descrição e apresente a composição detalhada."</formula>
    </cfRule>
  </conditionalFormatting>
  <conditionalFormatting sqref="E193">
    <cfRule type="expression" dxfId="125" priority="200" stopIfTrue="1">
      <formula>$E193="digite"</formula>
    </cfRule>
  </conditionalFormatting>
  <conditionalFormatting sqref="D193">
    <cfRule type="expression" dxfId="124" priority="199" stopIfTrue="1">
      <formula>$D193="&gt;&gt;&gt;&gt;&gt;&gt;&gt;&gt;&gt;&gt; Digite aqui a descrição e apresente a composição detalhada."</formula>
    </cfRule>
  </conditionalFormatting>
  <conditionalFormatting sqref="D193">
    <cfRule type="expression" dxfId="123" priority="198" stopIfTrue="1">
      <formula>$D193="&gt;&gt;&gt;&gt;&gt;&gt;&gt;&gt;&gt;&gt;Digite aqui a descrição e apresente a composição detalhada."</formula>
    </cfRule>
  </conditionalFormatting>
  <conditionalFormatting sqref="E208">
    <cfRule type="expression" dxfId="122" priority="197" stopIfTrue="1">
      <formula>$E208="digite"</formula>
    </cfRule>
  </conditionalFormatting>
  <conditionalFormatting sqref="D208">
    <cfRule type="expression" dxfId="121" priority="196" stopIfTrue="1">
      <formula>$D208="&gt;&gt;&gt;&gt;&gt;&gt;&gt;&gt;&gt;&gt; Digite aqui a descrição e apresente a composição detalhada."</formula>
    </cfRule>
  </conditionalFormatting>
  <conditionalFormatting sqref="D208">
    <cfRule type="expression" dxfId="120" priority="195" stopIfTrue="1">
      <formula>$D208="&gt;&gt;&gt;&gt;&gt;&gt;&gt;&gt;&gt;&gt;Digite aqui a descrição e apresente a composição detalhada."</formula>
    </cfRule>
  </conditionalFormatting>
  <conditionalFormatting sqref="E207">
    <cfRule type="expression" dxfId="119" priority="186" stopIfTrue="1">
      <formula>$E207="digite"</formula>
    </cfRule>
  </conditionalFormatting>
  <conditionalFormatting sqref="E195 E198 E205">
    <cfRule type="expression" dxfId="118" priority="194" stopIfTrue="1">
      <formula>$E195="digite"</formula>
    </cfRule>
  </conditionalFormatting>
  <conditionalFormatting sqref="D198 D205">
    <cfRule type="expression" dxfId="117" priority="193" stopIfTrue="1">
      <formula>$D198="&gt;&gt;&gt;&gt;&gt;&gt;&gt;&gt;&gt;&gt; Digite aqui a descrição e apresente a composição detalhada."</formula>
    </cfRule>
  </conditionalFormatting>
  <conditionalFormatting sqref="D198 D205">
    <cfRule type="expression" dxfId="116" priority="192" stopIfTrue="1">
      <formula>$D198="&gt;&gt;&gt;&gt;&gt;&gt;&gt;&gt;&gt;&gt;Digite aqui a descrição e apresente a composição detalhada."</formula>
    </cfRule>
  </conditionalFormatting>
  <conditionalFormatting sqref="D195">
    <cfRule type="expression" dxfId="115" priority="191" stopIfTrue="1">
      <formula>$D195="&gt;&gt;&gt;&gt;&gt;&gt;&gt;&gt;&gt;&gt; Digite aqui a descrição e apresente a composição detalhada."</formula>
    </cfRule>
  </conditionalFormatting>
  <conditionalFormatting sqref="D195">
    <cfRule type="expression" dxfId="114" priority="190" stopIfTrue="1">
      <formula>$D195="&gt;&gt;&gt;&gt;&gt;&gt;&gt;&gt;&gt;&gt;Digite aqui a descrição e apresente a composição detalhada."</formula>
    </cfRule>
  </conditionalFormatting>
  <conditionalFormatting sqref="E206">
    <cfRule type="expression" dxfId="113" priority="187" stopIfTrue="1">
      <formula>$E206="digite"</formula>
    </cfRule>
  </conditionalFormatting>
  <conditionalFormatting sqref="D206">
    <cfRule type="expression" dxfId="112" priority="189" stopIfTrue="1">
      <formula>$D206="&gt;&gt;&gt;&gt;&gt;&gt;&gt;&gt;&gt;&gt; Digite aqui a descrição e apresente a composição detalhada."</formula>
    </cfRule>
  </conditionalFormatting>
  <conditionalFormatting sqref="D206">
    <cfRule type="expression" dxfId="111" priority="188" stopIfTrue="1">
      <formula>$D206="&gt;&gt;&gt;&gt;&gt;&gt;&gt;&gt;&gt;&gt;Digite aqui a descrição e apresente a composição detalhada."</formula>
    </cfRule>
  </conditionalFormatting>
  <conditionalFormatting sqref="D207">
    <cfRule type="expression" dxfId="110" priority="185" stopIfTrue="1">
      <formula>$D207="&gt;&gt;&gt;&gt;&gt;&gt;&gt;&gt;&gt;&gt; Digite aqui a descrição e apresente a composição detalhada."</formula>
    </cfRule>
  </conditionalFormatting>
  <conditionalFormatting sqref="D207">
    <cfRule type="expression" dxfId="109" priority="184" stopIfTrue="1">
      <formula>$D207="&gt;&gt;&gt;&gt;&gt;&gt;&gt;&gt;&gt;&gt;Digite aqui a descrição e apresente a composição detalhada."</formula>
    </cfRule>
  </conditionalFormatting>
  <conditionalFormatting sqref="D203">
    <cfRule type="expression" dxfId="108" priority="177" stopIfTrue="1">
      <formula>$D203="&gt;&gt;&gt;&gt;&gt;&gt;&gt;&gt;&gt;&gt; Digite aqui a descrição e apresente a composição detalhada."</formula>
    </cfRule>
  </conditionalFormatting>
  <conditionalFormatting sqref="D203">
    <cfRule type="expression" dxfId="107" priority="176" stopIfTrue="1">
      <formula>$D203="&gt;&gt;&gt;&gt;&gt;&gt;&gt;&gt;&gt;&gt;Digite aqui a descrição e apresente a composição detalhada."</formula>
    </cfRule>
  </conditionalFormatting>
  <conditionalFormatting sqref="D196">
    <cfRule type="expression" dxfId="106" priority="180" stopIfTrue="1">
      <formula>$D196="&gt;&gt;&gt;&gt;&gt;&gt;&gt;&gt;&gt;&gt; Digite aqui a descrição e apresente a composição detalhada."</formula>
    </cfRule>
  </conditionalFormatting>
  <conditionalFormatting sqref="D196">
    <cfRule type="expression" dxfId="105" priority="179" stopIfTrue="1">
      <formula>$D196="&gt;&gt;&gt;&gt;&gt;&gt;&gt;&gt;&gt;&gt;Digite aqui a descrição e apresente a composição detalhada."</formula>
    </cfRule>
  </conditionalFormatting>
  <conditionalFormatting sqref="E203">
    <cfRule type="expression" dxfId="104" priority="178" stopIfTrue="1">
      <formula>$E203="digite"</formula>
    </cfRule>
  </conditionalFormatting>
  <conditionalFormatting sqref="E202">
    <cfRule type="expression" dxfId="103" priority="171" stopIfTrue="1">
      <formula>$E202="digite"</formula>
    </cfRule>
  </conditionalFormatting>
  <conditionalFormatting sqref="E201">
    <cfRule type="expression" dxfId="102" priority="174" stopIfTrue="1">
      <formula>$E201="digite"</formula>
    </cfRule>
  </conditionalFormatting>
  <conditionalFormatting sqref="D201">
    <cfRule type="expression" dxfId="101" priority="173" stopIfTrue="1">
      <formula>$D201="&gt;&gt;&gt;&gt;&gt;&gt;&gt;&gt;&gt;&gt; Digite aqui a descrição e apresente a composição detalhada."</formula>
    </cfRule>
  </conditionalFormatting>
  <conditionalFormatting sqref="D201">
    <cfRule type="expression" dxfId="100" priority="172" stopIfTrue="1">
      <formula>$D201="&gt;&gt;&gt;&gt;&gt;&gt;&gt;&gt;&gt;&gt;Digite aqui a descrição e apresente a composição detalhada."</formula>
    </cfRule>
  </conditionalFormatting>
  <conditionalFormatting sqref="E212 E215 E222">
    <cfRule type="expression" dxfId="99" priority="162" stopIfTrue="1">
      <formula>$E212="digite"</formula>
    </cfRule>
  </conditionalFormatting>
  <conditionalFormatting sqref="D225">
    <cfRule type="expression" dxfId="98" priority="164" stopIfTrue="1">
      <formula>$D225="&gt;&gt;&gt;&gt;&gt;&gt;&gt;&gt;&gt;&gt; Digite aqui a descrição e apresente a composição detalhada."</formula>
    </cfRule>
  </conditionalFormatting>
  <conditionalFormatting sqref="D225">
    <cfRule type="expression" dxfId="97" priority="163" stopIfTrue="1">
      <formula>$D225="&gt;&gt;&gt;&gt;&gt;&gt;&gt;&gt;&gt;&gt;Digite aqui a descrição e apresente a composição detalhada."</formula>
    </cfRule>
  </conditionalFormatting>
  <conditionalFormatting sqref="E224">
    <cfRule type="expression" dxfId="96" priority="154" stopIfTrue="1">
      <formula>$E224="digite"</formula>
    </cfRule>
  </conditionalFormatting>
  <conditionalFormatting sqref="D224">
    <cfRule type="expression" dxfId="95" priority="153" stopIfTrue="1">
      <formula>$D224="&gt;&gt;&gt;&gt;&gt;&gt;&gt;&gt;&gt;&gt; Digite aqui a descrição e apresente a composição detalhada."</formula>
    </cfRule>
  </conditionalFormatting>
  <conditionalFormatting sqref="D224">
    <cfRule type="expression" dxfId="94" priority="152" stopIfTrue="1">
      <formula>$D224="&gt;&gt;&gt;&gt;&gt;&gt;&gt;&gt;&gt;&gt;Digite aqui a descrição e apresente a composição detalhada."</formula>
    </cfRule>
  </conditionalFormatting>
  <conditionalFormatting sqref="D218">
    <cfRule type="expression" dxfId="93" priority="141" stopIfTrue="1">
      <formula>$D218="&gt;&gt;&gt;&gt;&gt;&gt;&gt;&gt;&gt;&gt; Digite aqui a descrição e apresente a composição detalhada."</formula>
    </cfRule>
  </conditionalFormatting>
  <conditionalFormatting sqref="D218">
    <cfRule type="expression" dxfId="92" priority="140" stopIfTrue="1">
      <formula>$D218="&gt;&gt;&gt;&gt;&gt;&gt;&gt;&gt;&gt;&gt;Digite aqui a descrição e apresente a composição detalhada."</formula>
    </cfRule>
  </conditionalFormatting>
  <conditionalFormatting sqref="E218">
    <cfRule type="expression" dxfId="91" priority="142" stopIfTrue="1">
      <formula>$E218="digite"</formula>
    </cfRule>
  </conditionalFormatting>
  <conditionalFormatting sqref="E226">
    <cfRule type="expression" dxfId="90" priority="136" stopIfTrue="1">
      <formula>$E226="digite"</formula>
    </cfRule>
  </conditionalFormatting>
  <conditionalFormatting sqref="E219">
    <cfRule type="expression" dxfId="89" priority="139" stopIfTrue="1">
      <formula>$E219="digite"</formula>
    </cfRule>
  </conditionalFormatting>
  <conditionalFormatting sqref="D219">
    <cfRule type="expression" dxfId="88" priority="138" stopIfTrue="1">
      <formula>$D219="&gt;&gt;&gt;&gt;&gt;&gt;&gt;&gt;&gt;&gt; Digite aqui a descrição e apresente a composição detalhada."</formula>
    </cfRule>
  </conditionalFormatting>
  <conditionalFormatting sqref="D219">
    <cfRule type="expression" dxfId="87" priority="137" stopIfTrue="1">
      <formula>$D219="&gt;&gt;&gt;&gt;&gt;&gt;&gt;&gt;&gt;&gt;Digite aqui a descrição e apresente a composição detalhada."</formula>
    </cfRule>
  </conditionalFormatting>
  <conditionalFormatting sqref="E21">
    <cfRule type="expression" dxfId="86" priority="130" stopIfTrue="1">
      <formula>$E21="digite"</formula>
    </cfRule>
  </conditionalFormatting>
  <conditionalFormatting sqref="D129">
    <cfRule type="expression" dxfId="85" priority="111" stopIfTrue="1">
      <formula>$D129="&gt;&gt;&gt;&gt;&gt;&gt;&gt;&gt;&gt;&gt; Digite aqui a descrição e apresente a composição detalhada."</formula>
    </cfRule>
  </conditionalFormatting>
  <conditionalFormatting sqref="D129">
    <cfRule type="expression" dxfId="84" priority="110" stopIfTrue="1">
      <formula>$D129="&gt;&gt;&gt;&gt;&gt;&gt;&gt;&gt;&gt;&gt;Digite aqui a descrição e apresente a composição detalhada."</formula>
    </cfRule>
  </conditionalFormatting>
  <conditionalFormatting sqref="E129">
    <cfRule type="expression" dxfId="83" priority="109" stopIfTrue="1">
      <formula>$E129="digite"</formula>
    </cfRule>
  </conditionalFormatting>
  <conditionalFormatting sqref="D109">
    <cfRule type="expression" dxfId="82" priority="108" stopIfTrue="1">
      <formula>$D109="&gt;&gt;&gt;&gt;&gt;&gt;&gt;&gt;&gt;&gt; Digite aqui a descrição e apresente a composição detalhada."</formula>
    </cfRule>
  </conditionalFormatting>
  <conditionalFormatting sqref="D109">
    <cfRule type="expression" dxfId="81" priority="107" stopIfTrue="1">
      <formula>$D109="&gt;&gt;&gt;&gt;&gt;&gt;&gt;&gt;&gt;&gt;Digite aqui a descrição e apresente a composição detalhada."</formula>
    </cfRule>
  </conditionalFormatting>
  <conditionalFormatting sqref="E109">
    <cfRule type="expression" dxfId="80" priority="106" stopIfTrue="1">
      <formula>$E109="digite"</formula>
    </cfRule>
  </conditionalFormatting>
  <conditionalFormatting sqref="D110">
    <cfRule type="expression" dxfId="79" priority="105" stopIfTrue="1">
      <formula>$D110="&gt;&gt;&gt;&gt;&gt;&gt;&gt;&gt;&gt;&gt; Digite aqui a descrição e apresente a composição detalhada."</formula>
    </cfRule>
  </conditionalFormatting>
  <conditionalFormatting sqref="D110">
    <cfRule type="expression" dxfId="78" priority="104" stopIfTrue="1">
      <formula>$D110="&gt;&gt;&gt;&gt;&gt;&gt;&gt;&gt;&gt;&gt;Digite aqui a descrição e apresente a composição detalhada."</formula>
    </cfRule>
  </conditionalFormatting>
  <conditionalFormatting sqref="E110">
    <cfRule type="expression" dxfId="77" priority="103" stopIfTrue="1">
      <formula>$E110="digite"</formula>
    </cfRule>
  </conditionalFormatting>
  <conditionalFormatting sqref="D49">
    <cfRule type="expression" dxfId="76" priority="99" stopIfTrue="1">
      <formula>$D49="&gt;&gt;&gt;&gt;&gt;&gt;&gt;&gt;&gt;&gt; Digite aqui a descrição e apresente a composição detalhada."</formula>
    </cfRule>
  </conditionalFormatting>
  <conditionalFormatting sqref="D49">
    <cfRule type="expression" dxfId="75" priority="98" stopIfTrue="1">
      <formula>$D49="&gt;&gt;&gt;&gt;&gt;&gt;&gt;&gt;&gt;&gt;Digite aqui a descrição e apresente a composição detalhada."</formula>
    </cfRule>
  </conditionalFormatting>
  <conditionalFormatting sqref="D48">
    <cfRule type="expression" dxfId="74" priority="58" stopIfTrue="1">
      <formula>$D48="&gt;&gt;&gt;&gt;&gt;&gt;&gt;&gt;&gt;&gt; Digite aqui a descrição e apresente a composição detalhada."</formula>
    </cfRule>
  </conditionalFormatting>
  <conditionalFormatting sqref="D48">
    <cfRule type="expression" dxfId="73" priority="57" stopIfTrue="1">
      <formula>$D48="&gt;&gt;&gt;&gt;&gt;&gt;&gt;&gt;&gt;&gt;Digite aqui a descrição e apresente a composição detalhada."</formula>
    </cfRule>
  </conditionalFormatting>
  <conditionalFormatting sqref="D106">
    <cfRule type="expression" dxfId="72" priority="87" stopIfTrue="1">
      <formula>$D106="&gt;&gt;&gt;&gt;&gt;&gt;&gt;&gt;&gt;&gt; Digite aqui a descrição e apresente a composição detalhada."</formula>
    </cfRule>
  </conditionalFormatting>
  <conditionalFormatting sqref="D106">
    <cfRule type="expression" dxfId="71" priority="86" stopIfTrue="1">
      <formula>$D106="&gt;&gt;&gt;&gt;&gt;&gt;&gt;&gt;&gt;&gt;Digite aqui a descrição e apresente a composição detalhada."</formula>
    </cfRule>
  </conditionalFormatting>
  <conditionalFormatting sqref="D127:D128">
    <cfRule type="expression" dxfId="70" priority="85" stopIfTrue="1">
      <formula>$D127="&gt;&gt;&gt;&gt;&gt;&gt;&gt;&gt;&gt;&gt; Digite aqui a descrição e apresente a composição detalhada."</formula>
    </cfRule>
  </conditionalFormatting>
  <conditionalFormatting sqref="D127:D128">
    <cfRule type="expression" dxfId="69" priority="84" stopIfTrue="1">
      <formula>$D127="&gt;&gt;&gt;&gt;&gt;&gt;&gt;&gt;&gt;&gt;Digite aqui a descrição e apresente a composição detalhada."</formula>
    </cfRule>
  </conditionalFormatting>
  <conditionalFormatting sqref="D28">
    <cfRule type="expression" dxfId="68" priority="68" stopIfTrue="1">
      <formula>$D28="&gt;&gt;&gt;&gt;&gt;&gt;&gt;&gt;&gt;&gt; Digite aqui a descrição e apresente a composição detalhada."</formula>
    </cfRule>
  </conditionalFormatting>
  <conditionalFormatting sqref="D28">
    <cfRule type="expression" dxfId="67" priority="67" stopIfTrue="1">
      <formula>$D28="&gt;&gt;&gt;&gt;&gt;&gt;&gt;&gt;&gt;&gt;Digite aqui a descrição e apresente a composição detalhada."</formula>
    </cfRule>
  </conditionalFormatting>
  <conditionalFormatting sqref="D8">
    <cfRule type="expression" dxfId="66" priority="76" stopIfTrue="1">
      <formula>$D8="&gt;&gt;&gt;&gt;&gt;&gt;&gt;&gt;&gt;&gt; Digite aqui a descrição e apresente a composição detalhada."</formula>
    </cfRule>
  </conditionalFormatting>
  <conditionalFormatting sqref="D8">
    <cfRule type="expression" dxfId="65" priority="75" stopIfTrue="1">
      <formula>$D8="&gt;&gt;&gt;&gt;&gt;&gt;&gt;&gt;&gt;&gt;Digite aqui a descrição e apresente a composição detalhada."</formula>
    </cfRule>
  </conditionalFormatting>
  <conditionalFormatting sqref="E9">
    <cfRule type="expression" dxfId="64" priority="74" stopIfTrue="1">
      <formula>$E9="digite"</formula>
    </cfRule>
  </conditionalFormatting>
  <conditionalFormatting sqref="D9">
    <cfRule type="expression" dxfId="63" priority="73" stopIfTrue="1">
      <formula>$D9="&gt;&gt;&gt;&gt;&gt;&gt;&gt;&gt;&gt;&gt; Digite aqui a descrição e apresente a composição detalhada."</formula>
    </cfRule>
  </conditionalFormatting>
  <conditionalFormatting sqref="D9">
    <cfRule type="expression" dxfId="62" priority="72" stopIfTrue="1">
      <formula>$D9="&gt;&gt;&gt;&gt;&gt;&gt;&gt;&gt;&gt;&gt;Digite aqui a descrição e apresente a composição detalhada."</formula>
    </cfRule>
  </conditionalFormatting>
  <conditionalFormatting sqref="E14">
    <cfRule type="expression" dxfId="61" priority="71" stopIfTrue="1">
      <formula>$E14="digite"</formula>
    </cfRule>
  </conditionalFormatting>
  <conditionalFormatting sqref="D14">
    <cfRule type="expression" dxfId="60" priority="70" stopIfTrue="1">
      <formula>$D14="&gt;&gt;&gt;&gt;&gt;&gt;&gt;&gt;&gt;&gt; Digite aqui a descrição e apresente a composição detalhada."</formula>
    </cfRule>
  </conditionalFormatting>
  <conditionalFormatting sqref="D14">
    <cfRule type="expression" dxfId="59" priority="69" stopIfTrue="1">
      <formula>$D14="&gt;&gt;&gt;&gt;&gt;&gt;&gt;&gt;&gt;&gt;Digite aqui a descrição e apresente a composição detalhada."</formula>
    </cfRule>
  </conditionalFormatting>
  <conditionalFormatting sqref="E28">
    <cfRule type="expression" dxfId="58" priority="66" stopIfTrue="1">
      <formula>$E28="digite"</formula>
    </cfRule>
  </conditionalFormatting>
  <conditionalFormatting sqref="D45">
    <cfRule type="expression" dxfId="57" priority="64" stopIfTrue="1">
      <formula>$D45="&gt;&gt;&gt;&gt;&gt;&gt;&gt;&gt;&gt;&gt; Digite aqui a descrição e apresente a composição detalhada."</formula>
    </cfRule>
  </conditionalFormatting>
  <conditionalFormatting sqref="D45">
    <cfRule type="expression" dxfId="56" priority="63" stopIfTrue="1">
      <formula>$D45="&gt;&gt;&gt;&gt;&gt;&gt;&gt;&gt;&gt;&gt;Digite aqui a descrição e apresente a composição detalhada."</formula>
    </cfRule>
  </conditionalFormatting>
  <conditionalFormatting sqref="D44">
    <cfRule type="expression" dxfId="55" priority="62" stopIfTrue="1">
      <formula>$D44="&gt;&gt;&gt;&gt;&gt;&gt;&gt;&gt;&gt;&gt; Digite aqui a descrição e apresente a composição detalhada."</formula>
    </cfRule>
  </conditionalFormatting>
  <conditionalFormatting sqref="D44">
    <cfRule type="expression" dxfId="54" priority="61" stopIfTrue="1">
      <formula>$D44="&gt;&gt;&gt;&gt;&gt;&gt;&gt;&gt;&gt;&gt;Digite aqui a descrição e apresente a composição detalhada."</formula>
    </cfRule>
  </conditionalFormatting>
  <conditionalFormatting sqref="E44">
    <cfRule type="expression" dxfId="53" priority="60" stopIfTrue="1">
      <formula>$E44="digite"</formula>
    </cfRule>
  </conditionalFormatting>
  <conditionalFormatting sqref="E48">
    <cfRule type="expression" dxfId="52" priority="59" stopIfTrue="1">
      <formula>$E48="digite"</formula>
    </cfRule>
  </conditionalFormatting>
  <conditionalFormatting sqref="D65">
    <cfRule type="expression" dxfId="51" priority="55" stopIfTrue="1">
      <formula>$D65="&gt;&gt;&gt;&gt;&gt;&gt;&gt;&gt;&gt;&gt; Digite aqui a descrição e apresente a composição detalhada."</formula>
    </cfRule>
  </conditionalFormatting>
  <conditionalFormatting sqref="D65">
    <cfRule type="expression" dxfId="50" priority="54" stopIfTrue="1">
      <formula>$D65="&gt;&gt;&gt;&gt;&gt;&gt;&gt;&gt;&gt;&gt;Digite aqui a descrição e apresente a composição detalhada."</formula>
    </cfRule>
  </conditionalFormatting>
  <conditionalFormatting sqref="D64">
    <cfRule type="expression" dxfId="49" priority="53" stopIfTrue="1">
      <formula>$D64="&gt;&gt;&gt;&gt;&gt;&gt;&gt;&gt;&gt;&gt; Digite aqui a descrição e apresente a composição detalhada."</formula>
    </cfRule>
  </conditionalFormatting>
  <conditionalFormatting sqref="D64">
    <cfRule type="expression" dxfId="48" priority="52" stopIfTrue="1">
      <formula>$D64="&gt;&gt;&gt;&gt;&gt;&gt;&gt;&gt;&gt;&gt;Digite aqui a descrição e apresente a composição detalhada."</formula>
    </cfRule>
  </conditionalFormatting>
  <conditionalFormatting sqref="E64">
    <cfRule type="expression" dxfId="47" priority="51" stopIfTrue="1">
      <formula>$E64="digite"</formula>
    </cfRule>
  </conditionalFormatting>
  <conditionalFormatting sqref="E68">
    <cfRule type="expression" dxfId="46" priority="50" stopIfTrue="1">
      <formula>$E68="digite"</formula>
    </cfRule>
  </conditionalFormatting>
  <conditionalFormatting sqref="D68">
    <cfRule type="expression" dxfId="45" priority="49" stopIfTrue="1">
      <formula>$D68="&gt;&gt;&gt;&gt;&gt;&gt;&gt;&gt;&gt;&gt; Digite aqui a descrição e apresente a composição detalhada."</formula>
    </cfRule>
  </conditionalFormatting>
  <conditionalFormatting sqref="D68">
    <cfRule type="expression" dxfId="44" priority="48" stopIfTrue="1">
      <formula>$D68="&gt;&gt;&gt;&gt;&gt;&gt;&gt;&gt;&gt;&gt;Digite aqui a descrição e apresente a composição detalhada."</formula>
    </cfRule>
  </conditionalFormatting>
  <conditionalFormatting sqref="D82">
    <cfRule type="expression" dxfId="43" priority="46" stopIfTrue="1">
      <formula>$D82="&gt;&gt;&gt;&gt;&gt;&gt;&gt;&gt;&gt;&gt; Digite aqui a descrição e apresente a composição detalhada."</formula>
    </cfRule>
  </conditionalFormatting>
  <conditionalFormatting sqref="D82">
    <cfRule type="expression" dxfId="42" priority="45" stopIfTrue="1">
      <formula>$D82="&gt;&gt;&gt;&gt;&gt;&gt;&gt;&gt;&gt;&gt;Digite aqui a descrição e apresente a composição detalhada."</formula>
    </cfRule>
  </conditionalFormatting>
  <conditionalFormatting sqref="D81">
    <cfRule type="expression" dxfId="41" priority="44" stopIfTrue="1">
      <formula>$D81="&gt;&gt;&gt;&gt;&gt;&gt;&gt;&gt;&gt;&gt; Digite aqui a descrição e apresente a composição detalhada."</formula>
    </cfRule>
  </conditionalFormatting>
  <conditionalFormatting sqref="D81">
    <cfRule type="expression" dxfId="40" priority="43" stopIfTrue="1">
      <formula>$D81="&gt;&gt;&gt;&gt;&gt;&gt;&gt;&gt;&gt;&gt;Digite aqui a descrição e apresente a composição detalhada."</formula>
    </cfRule>
  </conditionalFormatting>
  <conditionalFormatting sqref="E81">
    <cfRule type="expression" dxfId="39" priority="42" stopIfTrue="1">
      <formula>$E81="digite"</formula>
    </cfRule>
  </conditionalFormatting>
  <conditionalFormatting sqref="E85">
    <cfRule type="expression" dxfId="38" priority="41" stopIfTrue="1">
      <formula>$E85="digite"</formula>
    </cfRule>
  </conditionalFormatting>
  <conditionalFormatting sqref="D85">
    <cfRule type="expression" dxfId="37" priority="40" stopIfTrue="1">
      <formula>$D85="&gt;&gt;&gt;&gt;&gt;&gt;&gt;&gt;&gt;&gt; Digite aqui a descrição e apresente a composição detalhada."</formula>
    </cfRule>
  </conditionalFormatting>
  <conditionalFormatting sqref="D85">
    <cfRule type="expression" dxfId="36" priority="39" stopIfTrue="1">
      <formula>$D85="&gt;&gt;&gt;&gt;&gt;&gt;&gt;&gt;&gt;&gt;Digite aqui a descrição e apresente a composição detalhada."</formula>
    </cfRule>
  </conditionalFormatting>
  <conditionalFormatting sqref="E86">
    <cfRule type="expression" dxfId="35" priority="38" stopIfTrue="1">
      <formula>$E86="digite"</formula>
    </cfRule>
  </conditionalFormatting>
  <conditionalFormatting sqref="D86">
    <cfRule type="expression" dxfId="34" priority="37" stopIfTrue="1">
      <formula>$D86="&gt;&gt;&gt;&gt;&gt;&gt;&gt;&gt;&gt;&gt; Digite aqui a descrição e apresente a composição detalhada."</formula>
    </cfRule>
  </conditionalFormatting>
  <conditionalFormatting sqref="D86">
    <cfRule type="expression" dxfId="33" priority="36" stopIfTrue="1">
      <formula>$D86="&gt;&gt;&gt;&gt;&gt;&gt;&gt;&gt;&gt;&gt;Digite aqui a descrição e apresente a composição detalhada."</formula>
    </cfRule>
  </conditionalFormatting>
  <conditionalFormatting sqref="D102">
    <cfRule type="expression" dxfId="32" priority="34" stopIfTrue="1">
      <formula>$D102="&gt;&gt;&gt;&gt;&gt;&gt;&gt;&gt;&gt;&gt; Digite aqui a descrição e apresente a composição detalhada."</formula>
    </cfRule>
  </conditionalFormatting>
  <conditionalFormatting sqref="D102">
    <cfRule type="expression" dxfId="31" priority="33" stopIfTrue="1">
      <formula>$D102="&gt;&gt;&gt;&gt;&gt;&gt;&gt;&gt;&gt;&gt;Digite aqui a descrição e apresente a composição detalhada."</formula>
    </cfRule>
  </conditionalFormatting>
  <conditionalFormatting sqref="D101">
    <cfRule type="expression" dxfId="30" priority="32" stopIfTrue="1">
      <formula>$D101="&gt;&gt;&gt;&gt;&gt;&gt;&gt;&gt;&gt;&gt; Digite aqui a descrição e apresente a composição detalhada."</formula>
    </cfRule>
  </conditionalFormatting>
  <conditionalFormatting sqref="D101">
    <cfRule type="expression" dxfId="29" priority="31" stopIfTrue="1">
      <formula>$D101="&gt;&gt;&gt;&gt;&gt;&gt;&gt;&gt;&gt;&gt;Digite aqui a descrição e apresente a composição detalhada."</formula>
    </cfRule>
  </conditionalFormatting>
  <conditionalFormatting sqref="E101">
    <cfRule type="expression" dxfId="28" priority="30" stopIfTrue="1">
      <formula>$E101="digite"</formula>
    </cfRule>
  </conditionalFormatting>
  <conditionalFormatting sqref="E105">
    <cfRule type="expression" dxfId="27" priority="29" stopIfTrue="1">
      <formula>$E105="digite"</formula>
    </cfRule>
  </conditionalFormatting>
  <conditionalFormatting sqref="D105">
    <cfRule type="expression" dxfId="26" priority="28" stopIfTrue="1">
      <formula>$D105="&gt;&gt;&gt;&gt;&gt;&gt;&gt;&gt;&gt;&gt; Digite aqui a descrição e apresente a composição detalhada."</formula>
    </cfRule>
  </conditionalFormatting>
  <conditionalFormatting sqref="D105">
    <cfRule type="expression" dxfId="25" priority="27" stopIfTrue="1">
      <formula>$D105="&gt;&gt;&gt;&gt;&gt;&gt;&gt;&gt;&gt;&gt;Digite aqui a descrição e apresente a composição detalhada."</formula>
    </cfRule>
  </conditionalFormatting>
  <conditionalFormatting sqref="D123">
    <cfRule type="expression" dxfId="24" priority="25" stopIfTrue="1">
      <formula>$D123="&gt;&gt;&gt;&gt;&gt;&gt;&gt;&gt;&gt;&gt; Digite aqui a descrição e apresente a composição detalhada."</formula>
    </cfRule>
  </conditionalFormatting>
  <conditionalFormatting sqref="D123">
    <cfRule type="expression" dxfId="23" priority="24" stopIfTrue="1">
      <formula>$D123="&gt;&gt;&gt;&gt;&gt;&gt;&gt;&gt;&gt;&gt;Digite aqui a descrição e apresente a composição detalhada."</formula>
    </cfRule>
  </conditionalFormatting>
  <conditionalFormatting sqref="D122">
    <cfRule type="expression" dxfId="22" priority="23" stopIfTrue="1">
      <formula>$D122="&gt;&gt;&gt;&gt;&gt;&gt;&gt;&gt;&gt;&gt; Digite aqui a descrição e apresente a composição detalhada."</formula>
    </cfRule>
  </conditionalFormatting>
  <conditionalFormatting sqref="D122">
    <cfRule type="expression" dxfId="21" priority="22" stopIfTrue="1">
      <formula>$D122="&gt;&gt;&gt;&gt;&gt;&gt;&gt;&gt;&gt;&gt;Digite aqui a descrição e apresente a composição detalhada."</formula>
    </cfRule>
  </conditionalFormatting>
  <conditionalFormatting sqref="E122">
    <cfRule type="expression" dxfId="20" priority="21" stopIfTrue="1">
      <formula>$E122="digite"</formula>
    </cfRule>
  </conditionalFormatting>
  <conditionalFormatting sqref="E126">
    <cfRule type="expression" dxfId="19" priority="20" stopIfTrue="1">
      <formula>$E126="digite"</formula>
    </cfRule>
  </conditionalFormatting>
  <conditionalFormatting sqref="D126">
    <cfRule type="expression" dxfId="18" priority="19" stopIfTrue="1">
      <formula>$D126="&gt;&gt;&gt;&gt;&gt;&gt;&gt;&gt;&gt;&gt; Digite aqui a descrição e apresente a composição detalhada."</formula>
    </cfRule>
  </conditionalFormatting>
  <conditionalFormatting sqref="D126">
    <cfRule type="expression" dxfId="17" priority="18" stopIfTrue="1">
      <formula>$D126="&gt;&gt;&gt;&gt;&gt;&gt;&gt;&gt;&gt;&gt;Digite aqui a descrição e apresente a composição detalhada."</formula>
    </cfRule>
  </conditionalFormatting>
  <conditionalFormatting sqref="D165">
    <cfRule type="expression" dxfId="16" priority="17" stopIfTrue="1">
      <formula>$D165="&gt;&gt;&gt;&gt;&gt;&gt;&gt;&gt;&gt;&gt; Digite aqui a descrição e apresente a composição detalhada."</formula>
    </cfRule>
  </conditionalFormatting>
  <conditionalFormatting sqref="D165">
    <cfRule type="expression" dxfId="15" priority="16" stopIfTrue="1">
      <formula>$D165="&gt;&gt;&gt;&gt;&gt;&gt;&gt;&gt;&gt;&gt;Digite aqui a descrição e apresente a composição detalhada."</formula>
    </cfRule>
  </conditionalFormatting>
  <conditionalFormatting sqref="E165">
    <cfRule type="expression" dxfId="14" priority="15" stopIfTrue="1">
      <formula>$E165="digite"</formula>
    </cfRule>
  </conditionalFormatting>
  <conditionalFormatting sqref="D182">
    <cfRule type="expression" dxfId="13" priority="14" stopIfTrue="1">
      <formula>$D182="&gt;&gt;&gt;&gt;&gt;&gt;&gt;&gt;&gt;&gt; Digite aqui a descrição e apresente a composição detalhada."</formula>
    </cfRule>
  </conditionalFormatting>
  <conditionalFormatting sqref="D182">
    <cfRule type="expression" dxfId="12" priority="13" stopIfTrue="1">
      <formula>$D182="&gt;&gt;&gt;&gt;&gt;&gt;&gt;&gt;&gt;&gt;Digite aqui a descrição e apresente a composição detalhada."</formula>
    </cfRule>
  </conditionalFormatting>
  <conditionalFormatting sqref="E182">
    <cfRule type="expression" dxfId="11" priority="12" stopIfTrue="1">
      <formula>$E182="digite"</formula>
    </cfRule>
  </conditionalFormatting>
  <conditionalFormatting sqref="D199">
    <cfRule type="expression" dxfId="10" priority="11" stopIfTrue="1">
      <formula>$D199="&gt;&gt;&gt;&gt;&gt;&gt;&gt;&gt;&gt;&gt; Digite aqui a descrição e apresente a composição detalhada."</formula>
    </cfRule>
  </conditionalFormatting>
  <conditionalFormatting sqref="D199">
    <cfRule type="expression" dxfId="9" priority="10" stopIfTrue="1">
      <formula>$D199="&gt;&gt;&gt;&gt;&gt;&gt;&gt;&gt;&gt;&gt;Digite aqui a descrição e apresente a composição detalhada."</formula>
    </cfRule>
  </conditionalFormatting>
  <conditionalFormatting sqref="E199">
    <cfRule type="expression" dxfId="8" priority="9" stopIfTrue="1">
      <formula>$E199="digite"</formula>
    </cfRule>
  </conditionalFormatting>
  <conditionalFormatting sqref="D216">
    <cfRule type="expression" dxfId="7" priority="8" stopIfTrue="1">
      <formula>$D216="&gt;&gt;&gt;&gt;&gt;&gt;&gt;&gt;&gt;&gt; Digite aqui a descrição e apresente a composição detalhada."</formula>
    </cfRule>
  </conditionalFormatting>
  <conditionalFormatting sqref="D216">
    <cfRule type="expression" dxfId="6" priority="7" stopIfTrue="1">
      <formula>$D216="&gt;&gt;&gt;&gt;&gt;&gt;&gt;&gt;&gt;&gt;Digite aqui a descrição e apresente a composição detalhada."</formula>
    </cfRule>
  </conditionalFormatting>
  <conditionalFormatting sqref="E216">
    <cfRule type="expression" dxfId="5" priority="6" stopIfTrue="1">
      <formula>$E216="digite"</formula>
    </cfRule>
  </conditionalFormatting>
  <conditionalFormatting sqref="E45">
    <cfRule type="expression" dxfId="4" priority="5" stopIfTrue="1">
      <formula>$E45="digite"</formula>
    </cfRule>
  </conditionalFormatting>
  <conditionalFormatting sqref="E65">
    <cfRule type="expression" dxfId="3" priority="4" stopIfTrue="1">
      <formula>$E65="digite"</formula>
    </cfRule>
  </conditionalFormatting>
  <conditionalFormatting sqref="E82">
    <cfRule type="expression" dxfId="2" priority="3" stopIfTrue="1">
      <formula>$E82="digite"</formula>
    </cfRule>
  </conditionalFormatting>
  <conditionalFormatting sqref="E102">
    <cfRule type="expression" dxfId="1" priority="2" stopIfTrue="1">
      <formula>$E102="digite"</formula>
    </cfRule>
  </conditionalFormatting>
  <conditionalFormatting sqref="E123">
    <cfRule type="expression" dxfId="0" priority="1" stopIfTrue="1">
      <formula>$E123="digite"</formula>
    </cfRule>
  </conditionalFormatting>
  <dataValidations disablePrompts="1" count="1">
    <dataValidation type="list" errorStyle="warning" allowBlank="1" showInputMessage="1" showErrorMessage="1" errorTitle="Atenção" error="Os preços deverão ser preferencialmente SINAPI." promptTitle="Escolha o Orgão de Referência" sqref="B11:B14 B20:B41 B43:B61 B63:B78 B80:B98 B144:B159 B142 B161:B176 B178:B193 B121:B140 B100:B119 B195:B210 B8:B9 B212:B228">
      <formula1>"IOPES,SINAPI,DER-ES,DNIT,COMP."</formula1>
    </dataValidation>
  </dataValidations>
  <printOptions horizontalCentered="1"/>
  <pageMargins left="0.19685039370078741" right="0.19685039370078741" top="0.19685039370078741" bottom="0.98425196850393704" header="0.11811023622047245" footer="7.874015748031496E-2"/>
  <pageSetup paperSize="9" scale="59" orientation="portrait" verticalDpi="300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42"/>
  <sheetViews>
    <sheetView view="pageBreakPreview" zoomScaleSheetLayoutView="100" workbookViewId="0">
      <selection activeCell="I8" sqref="I8"/>
    </sheetView>
  </sheetViews>
  <sheetFormatPr defaultRowHeight="15.75"/>
  <cols>
    <col min="1" max="1" width="7.42578125" style="20" customWidth="1"/>
    <col min="2" max="2" width="49.42578125" style="13" customWidth="1"/>
    <col min="3" max="3" width="22.7109375" style="13" customWidth="1"/>
    <col min="4" max="4" width="10.85546875" style="13" customWidth="1"/>
    <col min="5" max="5" width="11.140625" style="13" customWidth="1"/>
    <col min="6" max="6" width="9.7109375" style="13" customWidth="1"/>
    <col min="7" max="13" width="17.140625" style="13" bestFit="1" customWidth="1"/>
    <col min="14" max="14" width="19.5703125" style="13" customWidth="1"/>
    <col min="15" max="15" width="18.85546875" style="13" customWidth="1"/>
    <col min="16" max="16" width="17.140625" style="13" bestFit="1" customWidth="1"/>
    <col min="17" max="17" width="20.7109375" style="13" customWidth="1"/>
    <col min="18" max="16384" width="9.140625" style="13"/>
  </cols>
  <sheetData>
    <row r="1" spans="1:20">
      <c r="A1" s="232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4"/>
    </row>
    <row r="2" spans="1:20">
      <c r="A2" s="235" t="s">
        <v>185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</row>
    <row r="3" spans="1:20" ht="16.5" thickBot="1">
      <c r="A3" s="238" t="s">
        <v>186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</row>
    <row r="4" spans="1:20" ht="16.5" thickBot="1">
      <c r="A4" s="241" t="s">
        <v>13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</row>
    <row r="5" spans="1:20" ht="16.5" thickBot="1">
      <c r="A5" s="244" t="s">
        <v>8</v>
      </c>
      <c r="B5" s="248" t="s">
        <v>1</v>
      </c>
      <c r="C5" s="246" t="s">
        <v>14</v>
      </c>
      <c r="D5" s="254" t="s">
        <v>190</v>
      </c>
      <c r="E5" s="252"/>
      <c r="F5" s="253"/>
      <c r="G5" s="252" t="s">
        <v>198</v>
      </c>
      <c r="H5" s="252"/>
      <c r="I5" s="252"/>
      <c r="J5" s="252"/>
      <c r="K5" s="252"/>
      <c r="L5" s="252"/>
      <c r="M5" s="252"/>
      <c r="N5" s="252"/>
      <c r="O5" s="252"/>
      <c r="P5" s="253"/>
      <c r="Q5" s="250" t="s">
        <v>32</v>
      </c>
    </row>
    <row r="6" spans="1:20" ht="16.5" thickBot="1">
      <c r="A6" s="245"/>
      <c r="B6" s="249"/>
      <c r="C6" s="247"/>
      <c r="D6" s="1" t="s">
        <v>27</v>
      </c>
      <c r="E6" s="1" t="s">
        <v>28</v>
      </c>
      <c r="F6" s="1" t="s">
        <v>29</v>
      </c>
      <c r="G6" s="1" t="s">
        <v>30</v>
      </c>
      <c r="H6" s="1" t="s">
        <v>31</v>
      </c>
      <c r="I6" s="1" t="s">
        <v>33</v>
      </c>
      <c r="J6" s="1" t="s">
        <v>191</v>
      </c>
      <c r="K6" s="1" t="s">
        <v>192</v>
      </c>
      <c r="L6" s="1" t="s">
        <v>193</v>
      </c>
      <c r="M6" s="1" t="s">
        <v>194</v>
      </c>
      <c r="N6" s="1" t="s">
        <v>195</v>
      </c>
      <c r="O6" s="1" t="s">
        <v>196</v>
      </c>
      <c r="P6" s="1" t="s">
        <v>197</v>
      </c>
      <c r="Q6" s="251"/>
      <c r="S6" s="13" t="s">
        <v>19</v>
      </c>
    </row>
    <row r="7" spans="1:20" s="132" customFormat="1" ht="38.25" customHeight="1" thickBot="1">
      <c r="A7" s="226" t="s">
        <v>184</v>
      </c>
      <c r="B7" s="227"/>
      <c r="C7" s="228"/>
      <c r="D7" s="294"/>
      <c r="E7" s="295"/>
      <c r="F7" s="296"/>
      <c r="G7" s="229"/>
      <c r="H7" s="230"/>
      <c r="I7" s="230"/>
      <c r="J7" s="230"/>
      <c r="K7" s="230"/>
      <c r="L7" s="230"/>
      <c r="M7" s="230"/>
      <c r="N7" s="230"/>
      <c r="O7" s="230"/>
      <c r="P7" s="230"/>
      <c r="Q7" s="231"/>
      <c r="T7" s="145" t="e">
        <f>Orçamento!#REF!</f>
        <v>#REF!</v>
      </c>
    </row>
    <row r="8" spans="1:20">
      <c r="A8" s="220">
        <v>1</v>
      </c>
      <c r="B8" s="222" t="str">
        <f>Orçamento!D8</f>
        <v>ADMINISTRAÇÃO LOCAL</v>
      </c>
      <c r="C8" s="224"/>
      <c r="D8" s="297"/>
      <c r="E8" s="298"/>
      <c r="F8" s="299"/>
      <c r="G8" s="2">
        <f t="shared" ref="G8:P10" si="0">$C8*G9</f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2">
        <f t="shared" si="0"/>
        <v>0</v>
      </c>
      <c r="Q8" s="2">
        <f>SUM(D8:P8)</f>
        <v>0</v>
      </c>
    </row>
    <row r="9" spans="1:20" ht="16.5" thickBot="1">
      <c r="A9" s="221"/>
      <c r="B9" s="223"/>
      <c r="C9" s="225"/>
      <c r="D9" s="297"/>
      <c r="E9" s="298"/>
      <c r="F9" s="299"/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f>SUM(D9:P9)</f>
        <v>0</v>
      </c>
    </row>
    <row r="10" spans="1:20">
      <c r="A10" s="255">
        <v>2</v>
      </c>
      <c r="B10" s="302" t="str">
        <f>Orçamento!D11</f>
        <v>INSTALAÇÃO DO CANTEIRO DE OBRAS</v>
      </c>
      <c r="C10" s="257"/>
      <c r="D10" s="297"/>
      <c r="E10" s="298"/>
      <c r="F10" s="299"/>
      <c r="G10" s="137">
        <f t="shared" si="0"/>
        <v>0</v>
      </c>
      <c r="H10" s="137">
        <f t="shared" si="0"/>
        <v>0</v>
      </c>
      <c r="I10" s="137">
        <f t="shared" si="0"/>
        <v>0</v>
      </c>
      <c r="J10" s="137">
        <f t="shared" si="0"/>
        <v>0</v>
      </c>
      <c r="K10" s="137">
        <f t="shared" si="0"/>
        <v>0</v>
      </c>
      <c r="L10" s="137">
        <f t="shared" si="0"/>
        <v>0</v>
      </c>
      <c r="M10" s="137">
        <f t="shared" si="0"/>
        <v>0</v>
      </c>
      <c r="N10" s="137">
        <f t="shared" si="0"/>
        <v>0</v>
      </c>
      <c r="O10" s="137">
        <f t="shared" si="0"/>
        <v>0</v>
      </c>
      <c r="P10" s="137">
        <f t="shared" si="0"/>
        <v>0</v>
      </c>
      <c r="Q10" s="137">
        <f>SUM(D10:P10)</f>
        <v>0</v>
      </c>
    </row>
    <row r="11" spans="1:20" ht="16.5" thickBot="1">
      <c r="A11" s="256"/>
      <c r="B11" s="303"/>
      <c r="C11" s="258"/>
      <c r="D11" s="297"/>
      <c r="E11" s="298"/>
      <c r="F11" s="299"/>
      <c r="G11" s="164">
        <v>0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38">
        <f>SUM(D11:P11)</f>
        <v>0</v>
      </c>
    </row>
    <row r="12" spans="1:20">
      <c r="A12" s="272">
        <v>3</v>
      </c>
      <c r="B12" s="276" t="str">
        <f>Orçamento!D20</f>
        <v>MOVIMENTO DE TERRA</v>
      </c>
      <c r="C12" s="259"/>
      <c r="D12" s="297"/>
      <c r="E12" s="298"/>
      <c r="F12" s="299"/>
      <c r="G12" s="2">
        <f t="shared" ref="G12:P12" si="1">$C12*G13</f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  <c r="N12" s="2">
        <f t="shared" si="1"/>
        <v>0</v>
      </c>
      <c r="O12" s="2">
        <f t="shared" si="1"/>
        <v>0</v>
      </c>
      <c r="P12" s="2">
        <f t="shared" si="1"/>
        <v>0</v>
      </c>
      <c r="Q12" s="150">
        <f t="shared" ref="Q12:Q23" si="2">SUM(D12:P12)</f>
        <v>0</v>
      </c>
    </row>
    <row r="13" spans="1:20" ht="16.5" thickBot="1">
      <c r="A13" s="273"/>
      <c r="B13" s="277"/>
      <c r="C13" s="260"/>
      <c r="D13" s="297"/>
      <c r="E13" s="298"/>
      <c r="F13" s="299"/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f t="shared" si="2"/>
        <v>0</v>
      </c>
    </row>
    <row r="14" spans="1:20">
      <c r="A14" s="270">
        <v>4</v>
      </c>
      <c r="B14" s="274" t="str">
        <f>Orçamento!D24</f>
        <v>DRENAGEM</v>
      </c>
      <c r="C14" s="281"/>
      <c r="D14" s="297"/>
      <c r="E14" s="298"/>
      <c r="F14" s="299"/>
      <c r="G14" s="137">
        <f t="shared" ref="G14:P14" si="3">$C14*G15</f>
        <v>0</v>
      </c>
      <c r="H14" s="137">
        <f t="shared" si="3"/>
        <v>0</v>
      </c>
      <c r="I14" s="137">
        <f t="shared" si="3"/>
        <v>0</v>
      </c>
      <c r="J14" s="137">
        <f t="shared" si="3"/>
        <v>0</v>
      </c>
      <c r="K14" s="137">
        <f t="shared" si="3"/>
        <v>0</v>
      </c>
      <c r="L14" s="137">
        <f t="shared" si="3"/>
        <v>0</v>
      </c>
      <c r="M14" s="137">
        <f t="shared" si="3"/>
        <v>0</v>
      </c>
      <c r="N14" s="137">
        <f t="shared" si="3"/>
        <v>0</v>
      </c>
      <c r="O14" s="137">
        <f t="shared" si="3"/>
        <v>0</v>
      </c>
      <c r="P14" s="137">
        <f t="shared" si="3"/>
        <v>0</v>
      </c>
      <c r="Q14" s="151">
        <f t="shared" si="2"/>
        <v>0</v>
      </c>
    </row>
    <row r="15" spans="1:20" ht="16.5" thickBot="1">
      <c r="A15" s="271"/>
      <c r="B15" s="275"/>
      <c r="C15" s="282"/>
      <c r="D15" s="297"/>
      <c r="E15" s="298"/>
      <c r="F15" s="299"/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/>
      <c r="M15" s="138"/>
      <c r="N15" s="138"/>
      <c r="O15" s="138"/>
      <c r="P15" s="138"/>
      <c r="Q15" s="138">
        <f t="shared" si="2"/>
        <v>0</v>
      </c>
    </row>
    <row r="16" spans="1:20">
      <c r="A16" s="264">
        <v>5</v>
      </c>
      <c r="B16" s="266" t="str">
        <f>Orçamento!D34</f>
        <v>PAVIMENTAÇÃO</v>
      </c>
      <c r="C16" s="268"/>
      <c r="D16" s="297"/>
      <c r="E16" s="298"/>
      <c r="F16" s="299"/>
      <c r="G16" s="157">
        <f t="shared" ref="G16:P16" si="4">$C16*G17</f>
        <v>0</v>
      </c>
      <c r="H16" s="157">
        <f t="shared" si="4"/>
        <v>0</v>
      </c>
      <c r="I16" s="157">
        <f t="shared" si="4"/>
        <v>0</v>
      </c>
      <c r="J16" s="157">
        <f t="shared" si="4"/>
        <v>0</v>
      </c>
      <c r="K16" s="157">
        <f t="shared" si="4"/>
        <v>0</v>
      </c>
      <c r="L16" s="157">
        <f t="shared" si="4"/>
        <v>0</v>
      </c>
      <c r="M16" s="157">
        <f t="shared" si="4"/>
        <v>0</v>
      </c>
      <c r="N16" s="157">
        <f t="shared" si="4"/>
        <v>0</v>
      </c>
      <c r="O16" s="157">
        <f t="shared" si="4"/>
        <v>0</v>
      </c>
      <c r="P16" s="157">
        <f t="shared" si="4"/>
        <v>0</v>
      </c>
      <c r="Q16" s="158">
        <f t="shared" si="2"/>
        <v>0</v>
      </c>
    </row>
    <row r="17" spans="1:17" ht="16.5" thickBot="1">
      <c r="A17" s="265"/>
      <c r="B17" s="267"/>
      <c r="C17" s="269"/>
      <c r="D17" s="297"/>
      <c r="E17" s="298"/>
      <c r="F17" s="299"/>
      <c r="G17" s="159"/>
      <c r="H17" s="159"/>
      <c r="I17" s="159"/>
      <c r="J17" s="159"/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  <c r="Q17" s="159">
        <f t="shared" si="2"/>
        <v>0</v>
      </c>
    </row>
    <row r="18" spans="1:17" s="132" customFormat="1" ht="38.25" customHeight="1" thickBot="1">
      <c r="A18" s="226" t="s">
        <v>189</v>
      </c>
      <c r="B18" s="227"/>
      <c r="C18" s="228"/>
      <c r="D18" s="297"/>
      <c r="E18" s="298"/>
      <c r="F18" s="299"/>
      <c r="G18" s="229"/>
      <c r="H18" s="230"/>
      <c r="I18" s="230"/>
      <c r="J18" s="230"/>
      <c r="K18" s="230"/>
      <c r="L18" s="230"/>
      <c r="M18" s="230"/>
      <c r="N18" s="230"/>
      <c r="O18" s="230"/>
      <c r="P18" s="230"/>
      <c r="Q18" s="231"/>
    </row>
    <row r="19" spans="1:17">
      <c r="A19" s="270">
        <v>20</v>
      </c>
      <c r="B19" s="302" t="str">
        <f>Orçamento!D144</f>
        <v>SERVIÇOS PRELIMINARES</v>
      </c>
      <c r="C19" s="257"/>
      <c r="D19" s="297"/>
      <c r="E19" s="298"/>
      <c r="F19" s="298"/>
      <c r="G19" s="137">
        <f t="shared" ref="G19:P19" si="5">$C19*G20</f>
        <v>0</v>
      </c>
      <c r="H19" s="137">
        <f t="shared" si="5"/>
        <v>0</v>
      </c>
      <c r="I19" s="137">
        <f t="shared" si="5"/>
        <v>0</v>
      </c>
      <c r="J19" s="137">
        <f t="shared" si="5"/>
        <v>0</v>
      </c>
      <c r="K19" s="137">
        <f t="shared" si="5"/>
        <v>0</v>
      </c>
      <c r="L19" s="137">
        <f t="shared" si="5"/>
        <v>0</v>
      </c>
      <c r="M19" s="137">
        <f t="shared" si="5"/>
        <v>0</v>
      </c>
      <c r="N19" s="137">
        <f t="shared" si="5"/>
        <v>0</v>
      </c>
      <c r="O19" s="137">
        <f t="shared" si="5"/>
        <v>0</v>
      </c>
      <c r="P19" s="137">
        <f t="shared" si="5"/>
        <v>0</v>
      </c>
      <c r="Q19" s="148">
        <f t="shared" si="2"/>
        <v>0</v>
      </c>
    </row>
    <row r="20" spans="1:17" ht="16.5" thickBot="1">
      <c r="A20" s="271"/>
      <c r="B20" s="303"/>
      <c r="C20" s="258"/>
      <c r="D20" s="297"/>
      <c r="E20" s="298"/>
      <c r="F20" s="298"/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/>
      <c r="M20" s="138"/>
      <c r="N20" s="138"/>
      <c r="O20" s="138"/>
      <c r="P20" s="138"/>
      <c r="Q20" s="146">
        <f t="shared" si="2"/>
        <v>0</v>
      </c>
    </row>
    <row r="21" spans="1:17">
      <c r="A21" s="272">
        <v>21</v>
      </c>
      <c r="B21" s="222" t="str">
        <f>Orçamento!D147</f>
        <v>TRANSPORTE</v>
      </c>
      <c r="C21" s="224"/>
      <c r="D21" s="297"/>
      <c r="E21" s="298"/>
      <c r="F21" s="298"/>
      <c r="G21" s="2">
        <f t="shared" ref="G21:P21" si="6">$C21*G22</f>
        <v>0</v>
      </c>
      <c r="H21" s="2">
        <f t="shared" si="6"/>
        <v>0</v>
      </c>
      <c r="I21" s="2">
        <f t="shared" si="6"/>
        <v>0</v>
      </c>
      <c r="J21" s="2">
        <f t="shared" si="6"/>
        <v>0</v>
      </c>
      <c r="K21" s="2">
        <f t="shared" si="6"/>
        <v>0</v>
      </c>
      <c r="L21" s="2">
        <f t="shared" si="6"/>
        <v>0</v>
      </c>
      <c r="M21" s="2">
        <f t="shared" si="6"/>
        <v>0</v>
      </c>
      <c r="N21" s="2">
        <f t="shared" si="6"/>
        <v>0</v>
      </c>
      <c r="O21" s="2">
        <f t="shared" si="6"/>
        <v>0</v>
      </c>
      <c r="P21" s="2">
        <f t="shared" si="6"/>
        <v>0</v>
      </c>
      <c r="Q21" s="149">
        <f t="shared" si="2"/>
        <v>0</v>
      </c>
    </row>
    <row r="22" spans="1:17" ht="16.5" thickBot="1">
      <c r="A22" s="273"/>
      <c r="B22" s="223"/>
      <c r="C22" s="225"/>
      <c r="D22" s="297"/>
      <c r="E22" s="298"/>
      <c r="F22" s="298"/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/>
      <c r="M22" s="3"/>
      <c r="N22" s="3"/>
      <c r="O22" s="3"/>
      <c r="P22" s="3"/>
      <c r="Q22" s="147">
        <f t="shared" si="2"/>
        <v>0</v>
      </c>
    </row>
    <row r="23" spans="1:17">
      <c r="A23" s="270">
        <v>22</v>
      </c>
      <c r="B23" s="274" t="str">
        <f>Orçamento!D150</f>
        <v>MOVIMENTO DE TERRA</v>
      </c>
      <c r="C23" s="257"/>
      <c r="D23" s="297"/>
      <c r="E23" s="298"/>
      <c r="F23" s="298"/>
      <c r="G23" s="137">
        <f t="shared" ref="G23:P23" si="7">$C23*G24</f>
        <v>0</v>
      </c>
      <c r="H23" s="137">
        <f t="shared" si="7"/>
        <v>0</v>
      </c>
      <c r="I23" s="137">
        <f t="shared" si="7"/>
        <v>0</v>
      </c>
      <c r="J23" s="137">
        <f t="shared" si="7"/>
        <v>0</v>
      </c>
      <c r="K23" s="137">
        <f t="shared" si="7"/>
        <v>0</v>
      </c>
      <c r="L23" s="137">
        <f t="shared" si="7"/>
        <v>0</v>
      </c>
      <c r="M23" s="137">
        <f t="shared" si="7"/>
        <v>0</v>
      </c>
      <c r="N23" s="137">
        <f t="shared" si="7"/>
        <v>0</v>
      </c>
      <c r="O23" s="137">
        <f t="shared" si="7"/>
        <v>0</v>
      </c>
      <c r="P23" s="137">
        <f t="shared" si="7"/>
        <v>0</v>
      </c>
      <c r="Q23" s="148">
        <f t="shared" si="2"/>
        <v>0</v>
      </c>
    </row>
    <row r="24" spans="1:17" ht="16.5" thickBot="1">
      <c r="A24" s="271"/>
      <c r="B24" s="275"/>
      <c r="C24" s="258"/>
      <c r="D24" s="297"/>
      <c r="E24" s="298"/>
      <c r="F24" s="298"/>
      <c r="G24" s="138"/>
      <c r="H24" s="138"/>
      <c r="I24" s="138"/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/>
      <c r="P24" s="138"/>
      <c r="Q24" s="146">
        <f t="shared" ref="Q24:Q26" si="8">SUM(D24:P24)</f>
        <v>0</v>
      </c>
    </row>
    <row r="25" spans="1:17">
      <c r="A25" s="272">
        <v>23</v>
      </c>
      <c r="B25" s="276" t="str">
        <f>Orçamento!D154</f>
        <v>PAVIMENTAÇÃO</v>
      </c>
      <c r="C25" s="224"/>
      <c r="D25" s="297"/>
      <c r="E25" s="298"/>
      <c r="F25" s="298"/>
      <c r="G25" s="2">
        <f t="shared" ref="G25:P25" si="9">$C25*G26</f>
        <v>0</v>
      </c>
      <c r="H25" s="2">
        <f t="shared" si="9"/>
        <v>0</v>
      </c>
      <c r="I25" s="2">
        <f t="shared" si="9"/>
        <v>0</v>
      </c>
      <c r="J25" s="2">
        <f t="shared" si="9"/>
        <v>0</v>
      </c>
      <c r="K25" s="2">
        <f t="shared" si="9"/>
        <v>0</v>
      </c>
      <c r="L25" s="2">
        <f t="shared" si="9"/>
        <v>0</v>
      </c>
      <c r="M25" s="2">
        <f t="shared" si="9"/>
        <v>0</v>
      </c>
      <c r="N25" s="2">
        <f t="shared" si="9"/>
        <v>0</v>
      </c>
      <c r="O25" s="2">
        <f t="shared" si="9"/>
        <v>0</v>
      </c>
      <c r="P25" s="2">
        <f t="shared" si="9"/>
        <v>0</v>
      </c>
      <c r="Q25" s="149">
        <f t="shared" si="8"/>
        <v>0</v>
      </c>
    </row>
    <row r="26" spans="1:17" ht="16.5" thickBot="1">
      <c r="A26" s="273"/>
      <c r="B26" s="277"/>
      <c r="C26" s="225"/>
      <c r="D26" s="300"/>
      <c r="E26" s="301"/>
      <c r="F26" s="301"/>
      <c r="G26" s="3"/>
      <c r="H26" s="3"/>
      <c r="I26" s="3"/>
      <c r="J26" s="3"/>
      <c r="K26" s="3"/>
      <c r="L26" s="3"/>
      <c r="M26" s="3">
        <v>0</v>
      </c>
      <c r="N26" s="3">
        <v>0</v>
      </c>
      <c r="O26" s="3">
        <v>0</v>
      </c>
      <c r="P26" s="3">
        <v>0</v>
      </c>
      <c r="Q26" s="147">
        <f t="shared" si="8"/>
        <v>0</v>
      </c>
    </row>
    <row r="27" spans="1:17" ht="16.5" thickBot="1">
      <c r="A27" s="160"/>
      <c r="B27" s="161" t="s">
        <v>15</v>
      </c>
      <c r="C27" s="162">
        <f>SUM(C8:C26)</f>
        <v>0</v>
      </c>
      <c r="D27" s="286"/>
      <c r="E27" s="287"/>
      <c r="F27" s="287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6">
        <f>SUM(Q10,Q12,Q14,Q16,Q18,Q19,Q21,Q23,Q25,Q8)</f>
        <v>0</v>
      </c>
    </row>
    <row r="28" spans="1:17" ht="16.5" thickBot="1">
      <c r="A28" s="288" t="s">
        <v>199</v>
      </c>
      <c r="B28" s="289"/>
      <c r="C28" s="289"/>
      <c r="D28" s="289"/>
      <c r="E28" s="289"/>
      <c r="F28" s="290"/>
      <c r="G28" s="139">
        <f>SUM(G25,G23,G21,G19,G16,G14,G12,G10,G8)</f>
        <v>0</v>
      </c>
      <c r="H28" s="139">
        <f>SUM(H25,H23,H21,H19,H16,H14,H12,H10,H8)</f>
        <v>0</v>
      </c>
      <c r="I28" s="139">
        <f t="shared" ref="I28:P28" si="10">SUM(I25,I23,I21,I19,I18,I16,I14,I12,I10,I8)</f>
        <v>0</v>
      </c>
      <c r="J28" s="139">
        <f t="shared" si="10"/>
        <v>0</v>
      </c>
      <c r="K28" s="139">
        <f t="shared" si="10"/>
        <v>0</v>
      </c>
      <c r="L28" s="139">
        <f t="shared" si="10"/>
        <v>0</v>
      </c>
      <c r="M28" s="139">
        <f t="shared" si="10"/>
        <v>0</v>
      </c>
      <c r="N28" s="139">
        <f t="shared" si="10"/>
        <v>0</v>
      </c>
      <c r="O28" s="139">
        <f t="shared" si="10"/>
        <v>0</v>
      </c>
      <c r="P28" s="139">
        <f t="shared" si="10"/>
        <v>0</v>
      </c>
      <c r="Q28" s="283"/>
    </row>
    <row r="29" spans="1:17" ht="16.5" thickBot="1">
      <c r="A29" s="165"/>
      <c r="B29" s="292" t="s">
        <v>200</v>
      </c>
      <c r="C29" s="292"/>
      <c r="D29" s="292"/>
      <c r="E29" s="292"/>
      <c r="F29" s="293"/>
      <c r="G29" s="4">
        <f t="shared" ref="G29:O29" si="11">G28+F29</f>
        <v>0</v>
      </c>
      <c r="H29" s="4">
        <f t="shared" si="11"/>
        <v>0</v>
      </c>
      <c r="I29" s="4">
        <f t="shared" si="11"/>
        <v>0</v>
      </c>
      <c r="J29" s="4">
        <f t="shared" si="11"/>
        <v>0</v>
      </c>
      <c r="K29" s="4">
        <f t="shared" si="11"/>
        <v>0</v>
      </c>
      <c r="L29" s="4">
        <f t="shared" si="11"/>
        <v>0</v>
      </c>
      <c r="M29" s="4">
        <f t="shared" si="11"/>
        <v>0</v>
      </c>
      <c r="N29" s="4">
        <f t="shared" si="11"/>
        <v>0</v>
      </c>
      <c r="O29" s="4">
        <f t="shared" si="11"/>
        <v>0</v>
      </c>
      <c r="P29" s="4">
        <f>P28+I29</f>
        <v>0</v>
      </c>
      <c r="Q29" s="284"/>
    </row>
    <row r="30" spans="1:17" ht="19.5" customHeight="1" thickBot="1">
      <c r="A30" s="288" t="s">
        <v>201</v>
      </c>
      <c r="B30" s="289"/>
      <c r="C30" s="289"/>
      <c r="D30" s="289"/>
      <c r="E30" s="289"/>
      <c r="F30" s="290"/>
      <c r="G30" s="140" t="e">
        <f t="shared" ref="G30" si="12">G28/$C$27</f>
        <v>#DIV/0!</v>
      </c>
      <c r="H30" s="140" t="e">
        <f t="shared" ref="H30:P30" si="13">H28/$C$27</f>
        <v>#DIV/0!</v>
      </c>
      <c r="I30" s="140" t="e">
        <f t="shared" si="13"/>
        <v>#DIV/0!</v>
      </c>
      <c r="J30" s="140" t="e">
        <f t="shared" ref="J30:O30" si="14">J28/$C$27</f>
        <v>#DIV/0!</v>
      </c>
      <c r="K30" s="140" t="e">
        <f t="shared" si="14"/>
        <v>#DIV/0!</v>
      </c>
      <c r="L30" s="140" t="e">
        <f t="shared" si="14"/>
        <v>#DIV/0!</v>
      </c>
      <c r="M30" s="140" t="e">
        <f t="shared" si="14"/>
        <v>#DIV/0!</v>
      </c>
      <c r="N30" s="140" t="e">
        <f t="shared" si="14"/>
        <v>#DIV/0!</v>
      </c>
      <c r="O30" s="140" t="e">
        <f t="shared" si="14"/>
        <v>#DIV/0!</v>
      </c>
      <c r="P30" s="140" t="e">
        <f t="shared" si="13"/>
        <v>#DIV/0!</v>
      </c>
      <c r="Q30" s="284"/>
    </row>
    <row r="31" spans="1:17" ht="16.5" thickBot="1">
      <c r="A31" s="291" t="s">
        <v>202</v>
      </c>
      <c r="B31" s="292"/>
      <c r="C31" s="292"/>
      <c r="D31" s="292"/>
      <c r="E31" s="292"/>
      <c r="F31" s="293"/>
      <c r="G31" s="5" t="e">
        <f t="shared" ref="G31:P31" si="15">G30+F31</f>
        <v>#DIV/0!</v>
      </c>
      <c r="H31" s="5" t="e">
        <f t="shared" si="15"/>
        <v>#DIV/0!</v>
      </c>
      <c r="I31" s="5" t="e">
        <f t="shared" si="15"/>
        <v>#DIV/0!</v>
      </c>
      <c r="J31" s="5" t="e">
        <f t="shared" si="15"/>
        <v>#DIV/0!</v>
      </c>
      <c r="K31" s="5" t="e">
        <f t="shared" si="15"/>
        <v>#DIV/0!</v>
      </c>
      <c r="L31" s="5" t="e">
        <f t="shared" si="15"/>
        <v>#DIV/0!</v>
      </c>
      <c r="M31" s="5" t="e">
        <f t="shared" si="15"/>
        <v>#DIV/0!</v>
      </c>
      <c r="N31" s="5" t="e">
        <f t="shared" si="15"/>
        <v>#DIV/0!</v>
      </c>
      <c r="O31" s="5" t="e">
        <f t="shared" si="15"/>
        <v>#DIV/0!</v>
      </c>
      <c r="P31" s="5" t="e">
        <f t="shared" si="15"/>
        <v>#DIV/0!</v>
      </c>
      <c r="Q31" s="285"/>
    </row>
    <row r="32" spans="1:17" s="9" customFormat="1" ht="1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s="9" customFormat="1" ht="1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</row>
    <row r="34" spans="1:17" s="9" customFormat="1" ht="15">
      <c r="A34" s="278" t="s">
        <v>265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80"/>
    </row>
    <row r="35" spans="1:17" s="9" customFormat="1" ht="1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</row>
    <row r="36" spans="1:17" s="9" customFormat="1" ht="1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</row>
    <row r="37" spans="1:17" s="9" customFormat="1" ht="1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</row>
    <row r="38" spans="1:17" s="9" customFormat="1">
      <c r="A38" s="261"/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3"/>
    </row>
    <row r="39" spans="1:17" s="9" customFormat="1" ht="15">
      <c r="A39" s="278"/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80"/>
    </row>
    <row r="40" spans="1:17" s="9" customFormat="1" ht="15">
      <c r="A40" s="278"/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80"/>
    </row>
    <row r="41" spans="1:17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</row>
    <row r="42" spans="1:17" ht="16.5" thickBot="1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</row>
  </sheetData>
  <mergeCells count="52">
    <mergeCell ref="A39:Q39"/>
    <mergeCell ref="A40:Q40"/>
    <mergeCell ref="B25:B26"/>
    <mergeCell ref="C25:C26"/>
    <mergeCell ref="Q28:Q31"/>
    <mergeCell ref="A25:A26"/>
    <mergeCell ref="D27:F27"/>
    <mergeCell ref="A30:F30"/>
    <mergeCell ref="A31:F31"/>
    <mergeCell ref="A28:F28"/>
    <mergeCell ref="B29:F29"/>
    <mergeCell ref="D7:F26"/>
    <mergeCell ref="A19:A20"/>
    <mergeCell ref="B19:B20"/>
    <mergeCell ref="C19:C20"/>
    <mergeCell ref="B10:B11"/>
    <mergeCell ref="B12:B13"/>
    <mergeCell ref="A34:Q34"/>
    <mergeCell ref="A14:A15"/>
    <mergeCell ref="B14:B15"/>
    <mergeCell ref="C14:C15"/>
    <mergeCell ref="A10:A11"/>
    <mergeCell ref="C10:C11"/>
    <mergeCell ref="C12:C13"/>
    <mergeCell ref="B21:B22"/>
    <mergeCell ref="A38:Q38"/>
    <mergeCell ref="G18:Q18"/>
    <mergeCell ref="A18:C18"/>
    <mergeCell ref="A16:A17"/>
    <mergeCell ref="B16:B17"/>
    <mergeCell ref="C16:C17"/>
    <mergeCell ref="A23:A24"/>
    <mergeCell ref="C23:C24"/>
    <mergeCell ref="A21:A22"/>
    <mergeCell ref="C21:C22"/>
    <mergeCell ref="B23:B24"/>
    <mergeCell ref="A12:A13"/>
    <mergeCell ref="A1:Q1"/>
    <mergeCell ref="A2:Q2"/>
    <mergeCell ref="A3:Q3"/>
    <mergeCell ref="A4:Q4"/>
    <mergeCell ref="A5:A6"/>
    <mergeCell ref="C5:C6"/>
    <mergeCell ref="B5:B6"/>
    <mergeCell ref="Q5:Q6"/>
    <mergeCell ref="G5:P5"/>
    <mergeCell ref="D5:F5"/>
    <mergeCell ref="A8:A9"/>
    <mergeCell ref="B8:B9"/>
    <mergeCell ref="C8:C9"/>
    <mergeCell ref="A7:C7"/>
    <mergeCell ref="G7:Q7"/>
  </mergeCells>
  <printOptions horizontalCentered="1"/>
  <pageMargins left="0.51181102362204722" right="0.51181102362204722" top="0.59055118110236227" bottom="0.78740157480314965" header="0.31496062992125984" footer="0.31496062992125984"/>
  <pageSetup paperSize="9" scale="43" orientation="landscape" horizontalDpi="4294967293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Cronograma!Area_de_impressao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Licitação</cp:lastModifiedBy>
  <cp:lastPrinted>2020-06-09T12:05:45Z</cp:lastPrinted>
  <dcterms:created xsi:type="dcterms:W3CDTF">2011-04-12T11:21:35Z</dcterms:created>
  <dcterms:modified xsi:type="dcterms:W3CDTF">2020-06-09T12:59:30Z</dcterms:modified>
</cp:coreProperties>
</file>